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bfilesvr02.timberlandbank.com\redirect$\tjfreela\Desktop\CREATED FORMS\"/>
    </mc:Choice>
  </mc:AlternateContent>
  <bookViews>
    <workbookView xWindow="0" yWindow="0" windowWidth="25200" windowHeight="11850" tabRatio="604"/>
  </bookViews>
  <sheets>
    <sheet name="Cost Breakdown" sheetId="13" r:id="rId1"/>
    <sheet name="S&amp;U - Contingency Calculator" sheetId="15" r:id="rId2"/>
    <sheet name="Receipt Totals" sheetId="18" r:id="rId3"/>
    <sheet name="Built Import File" sheetId="17" state="hidden" r:id="rId4"/>
  </sheets>
  <definedNames>
    <definedName name="_xlnm.Print_Area" localSheetId="0">'Cost Breakdown'!$C$2:$H$111</definedName>
    <definedName name="_xlnm.Print_Area" localSheetId="2">'Receipt Totals'!$D$3:$H$81,'Receipt Totals'!$I$6:$Z$81</definedName>
    <definedName name="_xlnm.Print_Area" localSheetId="1">'S&amp;U - Contingency Calculator'!$C$3:$J$25</definedName>
    <definedName name="_xlnm.Print_Titles" localSheetId="2">'Receipt Totals'!$D:$D</definedName>
  </definedNames>
  <calcPr calcId="162913"/>
</workbook>
</file>

<file path=xl/calcChain.xml><?xml version="1.0" encoding="utf-8"?>
<calcChain xmlns="http://schemas.openxmlformats.org/spreadsheetml/2006/main">
  <c r="F67" i="18" l="1"/>
  <c r="F66" i="18"/>
  <c r="F65" i="18"/>
  <c r="F64" i="18"/>
  <c r="E60" i="18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A88" i="13" l="1"/>
  <c r="C88" i="13" s="1"/>
  <c r="D80" i="18" s="1"/>
  <c r="A87" i="13"/>
  <c r="C87" i="13" s="1"/>
  <c r="D79" i="18" s="1"/>
  <c r="A86" i="13"/>
  <c r="C86" i="13" s="1"/>
  <c r="D78" i="18" s="1"/>
  <c r="A85" i="13"/>
  <c r="C85" i="13" s="1"/>
  <c r="D77" i="18" s="1"/>
  <c r="A84" i="13"/>
  <c r="C84" i="13" s="1"/>
  <c r="D76" i="18" s="1"/>
  <c r="A83" i="13"/>
  <c r="C83" i="13" s="1"/>
  <c r="D75" i="18" s="1"/>
  <c r="A82" i="13"/>
  <c r="C82" i="13" s="1"/>
  <c r="D74" i="18" s="1"/>
  <c r="A81" i="13"/>
  <c r="C81" i="13" s="1"/>
  <c r="D73" i="18" s="1"/>
  <c r="A80" i="13"/>
  <c r="C80" i="13" s="1"/>
  <c r="D72" i="18" s="1"/>
  <c r="A79" i="13"/>
  <c r="C79" i="13" s="1"/>
  <c r="D71" i="18" s="1"/>
  <c r="A78" i="13"/>
  <c r="C78" i="13" s="1"/>
  <c r="D70" i="18" s="1"/>
  <c r="A77" i="13"/>
  <c r="C77" i="13" s="1"/>
  <c r="D69" i="18" s="1"/>
  <c r="A76" i="13"/>
  <c r="C76" i="13" s="1"/>
  <c r="D68" i="18" s="1"/>
  <c r="A75" i="13"/>
  <c r="C75" i="13" s="1"/>
  <c r="D67" i="18" s="1"/>
  <c r="A74" i="13"/>
  <c r="C74" i="13" s="1"/>
  <c r="D66" i="18" s="1"/>
  <c r="A73" i="13"/>
  <c r="C73" i="13" s="1"/>
  <c r="D65" i="18" s="1"/>
  <c r="A72" i="13"/>
  <c r="C72" i="13" s="1"/>
  <c r="D64" i="18" s="1"/>
  <c r="A71" i="13"/>
  <c r="C71" i="13" s="1"/>
  <c r="D63" i="18" s="1"/>
  <c r="A70" i="13"/>
  <c r="C70" i="13" s="1"/>
  <c r="D62" i="18" s="1"/>
  <c r="A69" i="13"/>
  <c r="C69" i="13" s="1"/>
  <c r="D61" i="18" s="1"/>
  <c r="A68" i="13"/>
  <c r="C68" i="13" l="1"/>
  <c r="D60" i="18" s="1"/>
  <c r="G80" i="18" l="1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14" i="13" s="1"/>
  <c r="G5" i="18" l="1"/>
  <c r="F5" i="18"/>
  <c r="E80" i="18" l="1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F7" i="18"/>
  <c r="F46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3" i="18"/>
  <c r="F62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6" i="18"/>
  <c r="J9" i="15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H81" i="18" l="1"/>
  <c r="G81" i="18"/>
  <c r="E59" i="17"/>
  <c r="E60" i="17"/>
  <c r="B59" i="17"/>
  <c r="B60" i="17"/>
  <c r="J7" i="15" l="1"/>
  <c r="J6" i="15"/>
  <c r="D7" i="15"/>
  <c r="D6" i="15"/>
  <c r="J8" i="15"/>
  <c r="D8" i="15"/>
  <c r="D4" i="15"/>
  <c r="H68" i="13" l="1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14" i="13" l="1"/>
  <c r="H63" i="13"/>
  <c r="E54" i="17" s="1"/>
  <c r="H64" i="13"/>
  <c r="E55" i="17" s="1"/>
  <c r="H65" i="13"/>
  <c r="E56" i="17" s="1"/>
  <c r="H66" i="13"/>
  <c r="H67" i="13"/>
  <c r="E58" i="17" s="1"/>
  <c r="H85" i="13"/>
  <c r="H86" i="13"/>
  <c r="H87" i="13"/>
  <c r="H88" i="13"/>
  <c r="E57" i="17" l="1"/>
  <c r="H58" i="13"/>
  <c r="E49" i="17" s="1"/>
  <c r="H35" i="13" l="1"/>
  <c r="E26" i="17" s="1"/>
  <c r="H62" i="13" l="1"/>
  <c r="E53" i="17" s="1"/>
  <c r="G89" i="13" l="1"/>
  <c r="H15" i="13"/>
  <c r="E6" i="17" s="1"/>
  <c r="H16" i="13"/>
  <c r="E7" i="17" s="1"/>
  <c r="H17" i="13"/>
  <c r="E8" i="17" s="1"/>
  <c r="H18" i="13"/>
  <c r="E9" i="17" s="1"/>
  <c r="H19" i="13"/>
  <c r="E10" i="17" s="1"/>
  <c r="H20" i="13"/>
  <c r="H21" i="13"/>
  <c r="E12" i="17" s="1"/>
  <c r="H22" i="13"/>
  <c r="E13" i="17" s="1"/>
  <c r="H23" i="13"/>
  <c r="E14" i="17" s="1"/>
  <c r="H24" i="13"/>
  <c r="E15" i="17" s="1"/>
  <c r="H25" i="13"/>
  <c r="E16" i="17" s="1"/>
  <c r="H26" i="13"/>
  <c r="E17" i="17" s="1"/>
  <c r="H27" i="13"/>
  <c r="E18" i="17" s="1"/>
  <c r="H28" i="13"/>
  <c r="E19" i="17" s="1"/>
  <c r="H29" i="13"/>
  <c r="E20" i="17" s="1"/>
  <c r="H30" i="13"/>
  <c r="E21" i="17" s="1"/>
  <c r="H31" i="13"/>
  <c r="E22" i="17" s="1"/>
  <c r="H32" i="13"/>
  <c r="E23" i="17" s="1"/>
  <c r="H33" i="13"/>
  <c r="E24" i="17" s="1"/>
  <c r="H34" i="13"/>
  <c r="E25" i="17" s="1"/>
  <c r="H36" i="13"/>
  <c r="E27" i="17" s="1"/>
  <c r="H37" i="13"/>
  <c r="E28" i="17" s="1"/>
  <c r="H38" i="13"/>
  <c r="E29" i="17" s="1"/>
  <c r="H39" i="13"/>
  <c r="E30" i="17" s="1"/>
  <c r="H40" i="13"/>
  <c r="E31" i="17" s="1"/>
  <c r="H41" i="13"/>
  <c r="E32" i="17" s="1"/>
  <c r="H42" i="13"/>
  <c r="E33" i="17" s="1"/>
  <c r="H43" i="13"/>
  <c r="E34" i="17" s="1"/>
  <c r="H44" i="13"/>
  <c r="E35" i="17" s="1"/>
  <c r="H45" i="13"/>
  <c r="E36" i="17" s="1"/>
  <c r="H46" i="13"/>
  <c r="E37" i="17" s="1"/>
  <c r="H47" i="13"/>
  <c r="E38" i="17" s="1"/>
  <c r="H48" i="13"/>
  <c r="E39" i="17" s="1"/>
  <c r="H49" i="13"/>
  <c r="E40" i="17" s="1"/>
  <c r="H50" i="13"/>
  <c r="E41" i="17" s="1"/>
  <c r="H51" i="13"/>
  <c r="E42" i="17" s="1"/>
  <c r="H52" i="13"/>
  <c r="E43" i="17" s="1"/>
  <c r="H53" i="13"/>
  <c r="E44" i="17" s="1"/>
  <c r="H54" i="13"/>
  <c r="E45" i="17" s="1"/>
  <c r="H55" i="13"/>
  <c r="E46" i="17" s="1"/>
  <c r="H56" i="13"/>
  <c r="E47" i="17" s="1"/>
  <c r="H57" i="13"/>
  <c r="H59" i="13"/>
  <c r="E50" i="17" s="1"/>
  <c r="H60" i="13"/>
  <c r="E51" i="17" s="1"/>
  <c r="H90" i="13"/>
  <c r="H91" i="13"/>
  <c r="H13" i="13"/>
  <c r="E48" i="17" l="1"/>
  <c r="I61" i="13"/>
  <c r="E11" i="17"/>
  <c r="J4" i="15"/>
  <c r="E4" i="17"/>
  <c r="G92" i="13"/>
  <c r="F53" i="18"/>
  <c r="F81" i="18" s="1"/>
  <c r="F89" i="13"/>
  <c r="F96" i="13" s="1"/>
  <c r="H61" i="13"/>
  <c r="E52" i="17" s="1"/>
  <c r="G22" i="15" l="1"/>
  <c r="G16" i="15"/>
  <c r="G21" i="15"/>
  <c r="G15" i="15"/>
  <c r="G20" i="15"/>
  <c r="G14" i="15"/>
  <c r="G19" i="15"/>
  <c r="G18" i="15"/>
  <c r="G17" i="15"/>
  <c r="E61" i="13"/>
  <c r="K17" i="15"/>
  <c r="H89" i="13"/>
  <c r="F95" i="13" s="1"/>
  <c r="G24" i="15" s="1"/>
  <c r="J5" i="15"/>
  <c r="J10" i="15" s="1"/>
  <c r="F92" i="13"/>
  <c r="H92" i="13" l="1"/>
  <c r="F94" i="13" s="1"/>
  <c r="D5" i="15" s="1"/>
  <c r="D10" i="15" s="1"/>
</calcChain>
</file>

<file path=xl/sharedStrings.xml><?xml version="1.0" encoding="utf-8"?>
<sst xmlns="http://schemas.openxmlformats.org/spreadsheetml/2006/main" count="384" uniqueCount="142">
  <si>
    <t>DESCRIPTION OF WORK</t>
  </si>
  <si>
    <t>Borrower:</t>
  </si>
  <si>
    <t>Contractor:</t>
  </si>
  <si>
    <t>Loan Officer:</t>
  </si>
  <si>
    <t>BORROWER:</t>
  </si>
  <si>
    <t>CONST. BUDGET</t>
  </si>
  <si>
    <t>FINANCED BUDGET</t>
  </si>
  <si>
    <t>INTEREST EXPENSE</t>
  </si>
  <si>
    <t>PRINT HERE</t>
  </si>
  <si>
    <t>SIGN HERE</t>
  </si>
  <si>
    <t>PROPERTY ADDRESS:</t>
  </si>
  <si>
    <t>EMAIL ADDRES:</t>
  </si>
  <si>
    <t xml:space="preserve">PHONE NUMBER: </t>
  </si>
  <si>
    <t xml:space="preserve">LOAN #: </t>
  </si>
  <si>
    <r>
      <t xml:space="preserve">Has Foundation been poured (Yes </t>
    </r>
    <r>
      <rPr>
        <b/>
        <u/>
        <sz val="9"/>
        <color indexed="8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No)?</t>
    </r>
  </si>
  <si>
    <t>LOAN AMOUNT REQUEST:</t>
  </si>
  <si>
    <t>ESTIMATED CASH NEEDED TO CLOSE:</t>
  </si>
  <si>
    <t>FINAL REQUESTED TOTALS:</t>
  </si>
  <si>
    <t>SUBTOTAL-COST TO COMPLETE:</t>
  </si>
  <si>
    <t>Loan Officer and Branch:</t>
  </si>
  <si>
    <t>Loan to Cost of Construction Ratio:</t>
  </si>
  <si>
    <t>CLOSING COSTS</t>
  </si>
  <si>
    <t xml:space="preserve">Contingency Calculator: </t>
  </si>
  <si>
    <t>LE/TRID Notes:</t>
  </si>
  <si>
    <t>Construction Draw Funds:</t>
  </si>
  <si>
    <t>Construction Funds Available (for CDD use only):</t>
  </si>
  <si>
    <t>Permits</t>
  </si>
  <si>
    <t>Water Hookup &amp; Shares</t>
  </si>
  <si>
    <t xml:space="preserve">Temp Power Hookup </t>
  </si>
  <si>
    <t xml:space="preserve">Excavation/Grade/Fill </t>
  </si>
  <si>
    <t>Surveying &amp; Engineering</t>
  </si>
  <si>
    <t>Foundation Labor</t>
  </si>
  <si>
    <t>Foundation Concrete</t>
  </si>
  <si>
    <t>Steps / Walks / Driveway</t>
  </si>
  <si>
    <t>Garage/Basement Concrete</t>
  </si>
  <si>
    <t>Chimney / Fireplace</t>
  </si>
  <si>
    <t>Masonry</t>
  </si>
  <si>
    <t>Framing Lumber</t>
  </si>
  <si>
    <t>Siding</t>
  </si>
  <si>
    <t>Framing Labor</t>
  </si>
  <si>
    <t>Rough Plumbing</t>
  </si>
  <si>
    <t xml:space="preserve">Electrical Wiring </t>
  </si>
  <si>
    <t>Finish Plumbing</t>
  </si>
  <si>
    <t xml:space="preserve">Sewer / Septic </t>
  </si>
  <si>
    <t>Gutters / Downspouts</t>
  </si>
  <si>
    <t>Water Line Install</t>
  </si>
  <si>
    <t xml:space="preserve">Insulation </t>
  </si>
  <si>
    <t>Roof Trusses</t>
  </si>
  <si>
    <t>Roofing</t>
  </si>
  <si>
    <t>Drywall</t>
  </si>
  <si>
    <t>Lighting Fixtures</t>
  </si>
  <si>
    <t>Heating</t>
  </si>
  <si>
    <t>Windows &amp; Screens</t>
  </si>
  <si>
    <t xml:space="preserve">Exterior Doors/Trim </t>
  </si>
  <si>
    <t>Interior Doors/Trim</t>
  </si>
  <si>
    <t xml:space="preserve">Finish Labor </t>
  </si>
  <si>
    <t>Garage Doors/Openers</t>
  </si>
  <si>
    <t>Cabinets</t>
  </si>
  <si>
    <t>Staircase</t>
  </si>
  <si>
    <t>Hardwood Floors/Tile</t>
  </si>
  <si>
    <t>Carpet / Vinyl / Countertops</t>
  </si>
  <si>
    <t xml:space="preserve">Misc. Hardware </t>
  </si>
  <si>
    <t>Mirrors / Shower Doors</t>
  </si>
  <si>
    <t>Appliances</t>
  </si>
  <si>
    <t xml:space="preserve">Safety Equipment / Vacuum Stystem </t>
  </si>
  <si>
    <t>Insurance / Cleaning</t>
  </si>
  <si>
    <t>Decks</t>
  </si>
  <si>
    <t>Landscaping</t>
  </si>
  <si>
    <t xml:space="preserve">Required Inspection Costs </t>
  </si>
  <si>
    <t>Profit / Overhead</t>
  </si>
  <si>
    <t>Taxes</t>
  </si>
  <si>
    <t>Log Set Up Labor</t>
  </si>
  <si>
    <t>Log Delivery</t>
  </si>
  <si>
    <t>Utility Fees</t>
  </si>
  <si>
    <t xml:space="preserve">Demolition </t>
  </si>
  <si>
    <t>Interior Painting</t>
  </si>
  <si>
    <t xml:space="preserve">Portable Toilet </t>
  </si>
  <si>
    <t xml:space="preserve">Line Item </t>
  </si>
  <si>
    <t xml:space="preserve">Plans &amp; Specs </t>
  </si>
  <si>
    <t>TOTAL OF 
NON-INCLUDED 
ITEMS</t>
  </si>
  <si>
    <t>Lot Cost - *See Below for Instructions</t>
  </si>
  <si>
    <r>
      <t xml:space="preserve">NOTE:  PLEASE COMPLETE </t>
    </r>
    <r>
      <rPr>
        <b/>
        <i/>
        <u/>
        <sz val="10"/>
        <color indexed="10"/>
        <rFont val="Arial"/>
        <family val="2"/>
      </rPr>
      <t>ONLY GREEN FIELDS</t>
    </r>
    <r>
      <rPr>
        <b/>
        <sz val="10"/>
        <color indexed="10"/>
        <rFont val="Arial"/>
        <family val="2"/>
      </rPr>
      <t xml:space="preserve"> OF THIS FORM</t>
    </r>
    <r>
      <rPr>
        <sz val="10"/>
        <color indexed="24"/>
        <rFont val="Arial"/>
        <family val="2"/>
      </rPr>
      <t>.</t>
    </r>
  </si>
  <si>
    <r>
      <t xml:space="preserve">Cushion/Contingency </t>
    </r>
    <r>
      <rPr>
        <sz val="8"/>
        <rFont val="Arial"/>
        <family val="2"/>
      </rPr>
      <t>(Minimum 3%)</t>
    </r>
  </si>
  <si>
    <t>Exterior Painting</t>
  </si>
  <si>
    <t>For Detached Structures - Utilize the Following Letters to indicate what type of building is being constructed: 
A - Additional Dwelling Unit (ADU)          G - Garage          S - Shop</t>
  </si>
  <si>
    <t>Sources</t>
  </si>
  <si>
    <t>Uses</t>
  </si>
  <si>
    <t xml:space="preserve">Loan Amount: </t>
  </si>
  <si>
    <t>Cash Down Payment due at Closing:</t>
  </si>
  <si>
    <t>Construction Cost Pre-Paid Items:</t>
  </si>
  <si>
    <t>Loan Cost Pre-Paid Items:</t>
  </si>
  <si>
    <t>Land Payoff:</t>
  </si>
  <si>
    <t>Construction Funds Available to Draw:</t>
  </si>
  <si>
    <t>Loan Fees / Closing Costs:</t>
  </si>
  <si>
    <t xml:space="preserve">Inspection Fees: </t>
  </si>
  <si>
    <t>Total Uses:</t>
  </si>
  <si>
    <t xml:space="preserve">Total Sources: </t>
  </si>
  <si>
    <r>
      <rPr>
        <b/>
        <sz val="7"/>
        <rFont val="Arial"/>
        <family val="2"/>
      </rPr>
      <t xml:space="preserve">**Lot Cost: </t>
    </r>
    <r>
      <rPr>
        <sz val="7"/>
        <rFont val="Arial"/>
        <family val="2"/>
      </rPr>
      <t xml:space="preserve">
</t>
    </r>
    <r>
      <rPr>
        <u/>
        <sz val="7"/>
        <rFont val="Arial"/>
        <family val="2"/>
      </rPr>
      <t xml:space="preserve">If Land is being purchased or </t>
    </r>
    <r>
      <rPr>
        <b/>
        <u/>
        <sz val="7"/>
        <rFont val="Arial"/>
        <family val="2"/>
      </rPr>
      <t>owned LESS than one year</t>
    </r>
    <r>
      <rPr>
        <sz val="7"/>
        <rFont val="Arial"/>
        <family val="2"/>
      </rPr>
      <t xml:space="preserve"> - Construction Budget will equal purchase price or appraised value, whichever is less. 
</t>
    </r>
    <r>
      <rPr>
        <u/>
        <sz val="7"/>
        <rFont val="Arial"/>
        <family val="2"/>
      </rPr>
      <t xml:space="preserve">If Land has been </t>
    </r>
    <r>
      <rPr>
        <b/>
        <u/>
        <sz val="7"/>
        <rFont val="Arial"/>
        <family val="2"/>
      </rPr>
      <t>owned MORE than one year</t>
    </r>
    <r>
      <rPr>
        <sz val="7"/>
        <rFont val="Arial"/>
        <family val="2"/>
      </rPr>
      <t xml:space="preserve"> - Construction Budget will reflect the appraised value </t>
    </r>
    <r>
      <rPr>
        <b/>
        <sz val="7"/>
        <rFont val="Arial"/>
        <family val="2"/>
      </rPr>
      <t>AND</t>
    </r>
    <r>
      <rPr>
        <sz val="7"/>
        <rFont val="Arial"/>
        <family val="2"/>
      </rPr>
      <t xml:space="preserve"> any land payoffs (if applicable) will need to be accounted for in the "Financed Budget" column. 
</t>
    </r>
    <r>
      <rPr>
        <b/>
        <u/>
        <sz val="7"/>
        <rFont val="Arial"/>
        <family val="2"/>
      </rPr>
      <t>Remodel Loans</t>
    </r>
    <r>
      <rPr>
        <sz val="7"/>
        <rFont val="Arial"/>
        <family val="2"/>
      </rPr>
      <t xml:space="preserve"> Require a Completed Scope of Work Sheet</t>
    </r>
  </si>
  <si>
    <t xml:space="preserve">Lot Cost </t>
  </si>
  <si>
    <t>Cushion/Contingency</t>
  </si>
  <si>
    <t>Land</t>
  </si>
  <si>
    <t>Soft</t>
  </si>
  <si>
    <t>Cost to Construct</t>
  </si>
  <si>
    <t>Hard</t>
  </si>
  <si>
    <t>IMPORTFILE</t>
  </si>
  <si>
    <t>Name</t>
  </si>
  <si>
    <t>Description</t>
  </si>
  <si>
    <t>Type</t>
  </si>
  <si>
    <t xml:space="preserve">Budget Amount </t>
  </si>
  <si>
    <t>% Weight</t>
  </si>
  <si>
    <t>Phase</t>
  </si>
  <si>
    <t>%Complete</t>
  </si>
  <si>
    <t>Funded Amount</t>
  </si>
  <si>
    <t>Remaining Amount</t>
  </si>
  <si>
    <t>Prepaid Amount</t>
  </si>
  <si>
    <t>FORMAT</t>
  </si>
  <si>
    <t>Cannot exceed 255 characters</t>
  </si>
  <si>
    <t>Cannot Exceed 255 characters</t>
  </si>
  <si>
    <t>Must contain a valid item type: hard, land, soft, closing, contingency_reserve, interest_reserve, custom_fee, inspection_fee, general_fee</t>
  </si>
  <si>
    <t>Must contain a valid amount</t>
  </si>
  <si>
    <t>Must contain a valid number 0-100</t>
  </si>
  <si>
    <t>Must contain a valid amount.</t>
  </si>
  <si>
    <t>Cannot be greater than budget amount</t>
  </si>
  <si>
    <t>VERSION:1.1</t>
  </si>
  <si>
    <t>REQUIRED</t>
  </si>
  <si>
    <t>LINE ITEM NUMBER</t>
  </si>
  <si>
    <t>COST BREAKDOWN</t>
  </si>
  <si>
    <t>CONFIRMED RECEIPTS</t>
  </si>
  <si>
    <t>NOTES</t>
  </si>
  <si>
    <t>RECEIPT TOTALS</t>
  </si>
  <si>
    <t xml:space="preserve"> </t>
  </si>
  <si>
    <t>What Qualifies as a Paid Receipt</t>
  </si>
  <si>
    <t>Receipts from Home Depot or Lowes</t>
  </si>
  <si>
    <t>Email from the business stating the invoice is paid in full</t>
  </si>
  <si>
    <t>An Invoice with a Zero Balance Due</t>
  </si>
  <si>
    <t>Cancelled Checks (Copies of front and back)</t>
  </si>
  <si>
    <t>Bank Statements and/or credit card statements matching the payment to the invoice amount</t>
  </si>
  <si>
    <t xml:space="preserve">Land Equity: </t>
  </si>
  <si>
    <t>Land Equity:</t>
  </si>
  <si>
    <r>
      <t xml:space="preserve">Cusion/Contingency </t>
    </r>
    <r>
      <rPr>
        <sz val="8"/>
        <rFont val="Arial"/>
        <family val="2"/>
      </rPr>
      <t>(Min. 5%)</t>
    </r>
  </si>
  <si>
    <t>MANUAL   CALCULATOR %</t>
  </si>
  <si>
    <t>Rev.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</si>
</sst>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\ ;\(&quot;$&quot;#,##0\)"/>
    <numFmt numFmtId="165" formatCode="&quot;$&quot;#,##0.00\ ;\(&quot;$&quot;#,##0.00\)"/>
    <numFmt numFmtId="166" formatCode="mm/dd/yy;@"/>
    <numFmt numFmtId="167" formatCode="&quot;$&quot;#,##0.00"/>
    <numFmt numFmtId="168" formatCode="\&quot;@\&quot;"/>
    <numFmt numFmtId="169" formatCode="0.0%"/>
  </numFmts>
  <fonts count="39" x14ac:knownFonts="1">
    <font>
      <sz val="10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0"/>
      <color indexed="24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2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24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sz val="8"/>
      <color indexed="2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9"/>
      <color theme="1"/>
      <name val="Calibri"/>
      <family val="2"/>
      <scheme val="minor"/>
    </font>
    <font>
      <b/>
      <sz val="3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9"/>
      <color rgb="FFFFFFCC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9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000000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3" fontId="7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Protection="1"/>
    <xf numFmtId="3" fontId="0" fillId="0" borderId="0" xfId="0" applyNumberFormat="1" applyFill="1" applyProtection="1"/>
    <xf numFmtId="3" fontId="4" fillId="0" borderId="0" xfId="0" applyNumberFormat="1" applyFont="1" applyFill="1" applyProtection="1"/>
    <xf numFmtId="165" fontId="11" fillId="5" borderId="8" xfId="2" applyFont="1" applyFill="1" applyBorder="1" applyAlignment="1" applyProtection="1">
      <alignment vertical="center"/>
    </xf>
    <xf numFmtId="3" fontId="10" fillId="0" borderId="0" xfId="0" applyNumberFormat="1" applyFont="1" applyProtection="1"/>
    <xf numFmtId="3" fontId="10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center" vertical="center"/>
    </xf>
    <xf numFmtId="3" fontId="10" fillId="0" borderId="0" xfId="0" applyNumberFormat="1" applyFont="1" applyFill="1" applyProtection="1"/>
    <xf numFmtId="3" fontId="6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Protection="1"/>
    <xf numFmtId="165" fontId="6" fillId="4" borderId="3" xfId="2" applyFont="1" applyFill="1" applyBorder="1" applyAlignment="1" applyProtection="1">
      <alignment vertical="center"/>
      <protection locked="0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Fill="1"/>
    <xf numFmtId="49" fontId="8" fillId="0" borderId="0" xfId="0" applyNumberFormat="1" applyFont="1" applyFill="1"/>
    <xf numFmtId="168" fontId="8" fillId="0" borderId="0" xfId="0" applyNumberFormat="1" applyFont="1" applyFill="1"/>
    <xf numFmtId="3" fontId="3" fillId="0" borderId="0" xfId="0" applyNumberFormat="1" applyFont="1" applyFill="1" applyProtection="1"/>
    <xf numFmtId="165" fontId="6" fillId="7" borderId="4" xfId="2" applyFont="1" applyFill="1" applyBorder="1" applyAlignment="1" applyProtection="1">
      <alignment vertical="center"/>
    </xf>
    <xf numFmtId="10" fontId="7" fillId="0" borderId="0" xfId="11" applyNumberFormat="1" applyFont="1" applyFill="1" applyBorder="1" applyAlignment="1">
      <alignment horizontal="center" vertical="center"/>
    </xf>
    <xf numFmtId="0" fontId="14" fillId="0" borderId="0" xfId="0" applyFont="1"/>
    <xf numFmtId="0" fontId="14" fillId="9" borderId="24" xfId="0" applyFont="1" applyFill="1" applyBorder="1" applyProtection="1">
      <protection locked="0"/>
    </xf>
    <xf numFmtId="0" fontId="14" fillId="9" borderId="25" xfId="0" applyFont="1" applyFill="1" applyBorder="1" applyProtection="1">
      <protection locked="0"/>
    </xf>
    <xf numFmtId="165" fontId="6" fillId="4" borderId="2" xfId="2" applyFont="1" applyFill="1" applyBorder="1" applyAlignment="1" applyProtection="1">
      <alignment vertical="center"/>
      <protection locked="0"/>
    </xf>
    <xf numFmtId="167" fontId="6" fillId="10" borderId="4" xfId="0" applyNumberFormat="1" applyFont="1" applyFill="1" applyBorder="1" applyAlignment="1" applyProtection="1">
      <alignment vertical="center"/>
      <protection locked="0"/>
    </xf>
    <xf numFmtId="167" fontId="11" fillId="0" borderId="4" xfId="2" applyNumberFormat="1" applyFont="1" applyFill="1" applyBorder="1" applyAlignment="1" applyProtection="1">
      <alignment horizontal="left" vertical="center"/>
      <protection locked="0"/>
    </xf>
    <xf numFmtId="167" fontId="27" fillId="0" borderId="4" xfId="0" applyNumberFormat="1" applyFont="1" applyFill="1" applyBorder="1" applyAlignment="1" applyProtection="1">
      <alignment horizontal="left"/>
      <protection locked="0"/>
    </xf>
    <xf numFmtId="167" fontId="27" fillId="0" borderId="4" xfId="0" applyNumberFormat="1" applyFont="1" applyFill="1" applyBorder="1" applyProtection="1">
      <protection locked="0"/>
    </xf>
    <xf numFmtId="167" fontId="11" fillId="0" borderId="4" xfId="2" applyNumberFormat="1" applyFont="1" applyFill="1" applyBorder="1" applyAlignment="1" applyProtection="1">
      <alignment vertical="center"/>
      <protection locked="0"/>
    </xf>
    <xf numFmtId="167" fontId="6" fillId="7" borderId="4" xfId="2" applyNumberFormat="1" applyFont="1" applyFill="1" applyBorder="1" applyAlignment="1" applyProtection="1">
      <alignment vertical="center"/>
      <protection locked="0"/>
    </xf>
    <xf numFmtId="167" fontId="6" fillId="10" borderId="4" xfId="2" applyNumberFormat="1" applyFont="1" applyFill="1" applyBorder="1" applyAlignment="1" applyProtection="1">
      <alignment vertical="center"/>
      <protection locked="0"/>
    </xf>
    <xf numFmtId="167" fontId="6" fillId="7" borderId="2" xfId="2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0" fillId="0" borderId="0" xfId="0" applyNumberFormat="1" applyProtection="1"/>
    <xf numFmtId="167" fontId="0" fillId="0" borderId="0" xfId="0" applyNumberFormat="1" applyProtection="1"/>
    <xf numFmtId="0" fontId="11" fillId="7" borderId="0" xfId="0" applyFont="1" applyFill="1" applyBorder="1" applyAlignment="1" applyProtection="1">
      <alignment horizontal="center"/>
      <protection locked="0"/>
    </xf>
    <xf numFmtId="3" fontId="11" fillId="7" borderId="0" xfId="0" applyNumberFormat="1" applyFont="1" applyFill="1" applyBorder="1" applyAlignment="1" applyProtection="1">
      <alignment horizontal="center"/>
      <protection locked="0"/>
    </xf>
    <xf numFmtId="3" fontId="11" fillId="3" borderId="0" xfId="0" applyNumberFormat="1" applyFont="1" applyFill="1" applyBorder="1" applyAlignment="1" applyProtection="1">
      <alignment horizontal="center"/>
      <protection locked="0"/>
    </xf>
    <xf numFmtId="3" fontId="6" fillId="0" borderId="9" xfId="8" applyNumberFormat="1" applyFont="1" applyBorder="1" applyAlignment="1" applyProtection="1">
      <alignment horizontal="left" vertical="center" shrinkToFit="1"/>
    </xf>
    <xf numFmtId="167" fontId="6" fillId="10" borderId="4" xfId="0" applyNumberFormat="1" applyFont="1" applyFill="1" applyBorder="1" applyAlignment="1" applyProtection="1">
      <alignment vertical="center"/>
    </xf>
    <xf numFmtId="165" fontId="6" fillId="12" borderId="3" xfId="2" applyFont="1" applyFill="1" applyBorder="1" applyAlignment="1" applyProtection="1">
      <alignment vertical="center"/>
      <protection locked="0"/>
    </xf>
    <xf numFmtId="165" fontId="6" fillId="12" borderId="2" xfId="2" applyFont="1" applyFill="1" applyBorder="1" applyAlignment="1" applyProtection="1">
      <alignment vertical="center"/>
      <protection locked="0"/>
    </xf>
    <xf numFmtId="3" fontId="6" fillId="0" borderId="10" xfId="8" applyNumberFormat="1" applyFont="1" applyBorder="1" applyAlignment="1" applyProtection="1">
      <alignment horizontal="left" vertical="center"/>
    </xf>
    <xf numFmtId="165" fontId="11" fillId="5" borderId="15" xfId="2" applyFont="1" applyFill="1" applyBorder="1" applyAlignment="1" applyProtection="1">
      <alignment vertical="center"/>
    </xf>
    <xf numFmtId="165" fontId="6" fillId="7" borderId="2" xfId="2" applyFont="1" applyFill="1" applyBorder="1" applyAlignment="1" applyProtection="1">
      <alignment vertical="center"/>
    </xf>
    <xf numFmtId="167" fontId="6" fillId="10" borderId="4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14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3" fontId="11" fillId="0" borderId="0" xfId="0" applyNumberFormat="1" applyFont="1" applyFill="1" applyAlignment="1" applyProtection="1">
      <alignment horizontal="right"/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Fill="1" applyProtection="1">
      <protection locked="0"/>
    </xf>
    <xf numFmtId="167" fontId="6" fillId="13" borderId="4" xfId="0" applyNumberFormat="1" applyFont="1" applyFill="1" applyBorder="1" applyAlignment="1" applyProtection="1">
      <alignment vertical="center"/>
      <protection locked="0"/>
    </xf>
    <xf numFmtId="3" fontId="0" fillId="0" borderId="30" xfId="0" applyNumberFormat="1" applyBorder="1" applyProtection="1"/>
    <xf numFmtId="3" fontId="0" fillId="0" borderId="45" xfId="0" applyNumberFormat="1" applyBorder="1" applyProtection="1"/>
    <xf numFmtId="3" fontId="7" fillId="0" borderId="0" xfId="0" applyNumberFormat="1" applyFont="1" applyBorder="1" applyAlignment="1" applyProtection="1">
      <alignment horizontal="right"/>
    </xf>
    <xf numFmtId="3" fontId="9" fillId="0" borderId="37" xfId="0" applyNumberFormat="1" applyFont="1" applyBorder="1" applyAlignment="1" applyProtection="1">
      <alignment horizontal="center"/>
    </xf>
    <xf numFmtId="165" fontId="11" fillId="0" borderId="22" xfId="2" applyFont="1" applyBorder="1" applyAlignment="1" applyProtection="1">
      <alignment vertical="center"/>
    </xf>
    <xf numFmtId="3" fontId="9" fillId="0" borderId="51" xfId="0" applyNumberFormat="1" applyFont="1" applyBorder="1" applyAlignment="1" applyProtection="1">
      <alignment horizontal="center"/>
    </xf>
    <xf numFmtId="165" fontId="11" fillId="0" borderId="29" xfId="2" applyFont="1" applyBorder="1" applyAlignment="1" applyProtection="1">
      <alignment vertical="center"/>
    </xf>
    <xf numFmtId="1" fontId="9" fillId="0" borderId="52" xfId="0" applyNumberFormat="1" applyFont="1" applyBorder="1" applyAlignment="1" applyProtection="1">
      <alignment horizontal="center"/>
    </xf>
    <xf numFmtId="165" fontId="11" fillId="0" borderId="28" xfId="2" applyFont="1" applyBorder="1" applyAlignment="1" applyProtection="1">
      <alignment vertical="center"/>
      <protection locked="0"/>
    </xf>
    <xf numFmtId="165" fontId="11" fillId="0" borderId="29" xfId="2" applyFont="1" applyBorder="1" applyAlignment="1" applyProtection="1">
      <alignment vertical="center"/>
      <protection locked="0"/>
    </xf>
    <xf numFmtId="3" fontId="9" fillId="0" borderId="0" xfId="0" applyNumberFormat="1" applyFont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left" shrinkToFit="1"/>
    </xf>
    <xf numFmtId="3" fontId="0" fillId="0" borderId="24" xfId="0" applyNumberFormat="1" applyBorder="1" applyProtection="1"/>
    <xf numFmtId="3" fontId="0" fillId="0" borderId="25" xfId="0" applyNumberFormat="1" applyBorder="1" applyProtection="1"/>
    <xf numFmtId="166" fontId="5" fillId="0" borderId="57" xfId="0" applyNumberFormat="1" applyFont="1" applyFill="1" applyBorder="1" applyAlignment="1" applyProtection="1">
      <alignment horizontal="left" shrinkToFit="1"/>
    </xf>
    <xf numFmtId="165" fontId="6" fillId="7" borderId="4" xfId="2" applyFont="1" applyFill="1" applyBorder="1" applyAlignment="1" applyProtection="1">
      <alignment vertical="center"/>
      <protection locked="0"/>
    </xf>
    <xf numFmtId="167" fontId="28" fillId="0" borderId="4" xfId="0" applyNumberFormat="1" applyFont="1" applyFill="1" applyBorder="1" applyAlignment="1" applyProtection="1">
      <alignment horizontal="left"/>
      <protection locked="0"/>
    </xf>
    <xf numFmtId="167" fontId="11" fillId="0" borderId="39" xfId="2" applyNumberFormat="1" applyFont="1" applyFill="1" applyBorder="1" applyAlignment="1" applyProtection="1">
      <alignment horizontal="left" vertical="center"/>
      <protection locked="0"/>
    </xf>
    <xf numFmtId="167" fontId="11" fillId="0" borderId="3" xfId="2" applyNumberFormat="1" applyFont="1" applyFill="1" applyBorder="1" applyAlignment="1" applyProtection="1">
      <alignment horizontal="left" vertical="center"/>
      <protection locked="0"/>
    </xf>
    <xf numFmtId="167" fontId="27" fillId="0" borderId="3" xfId="0" applyNumberFormat="1" applyFont="1" applyFill="1" applyBorder="1" applyAlignment="1" applyProtection="1">
      <alignment horizontal="left"/>
      <protection locked="0"/>
    </xf>
    <xf numFmtId="167" fontId="27" fillId="0" borderId="3" xfId="0" applyNumberFormat="1" applyFont="1" applyFill="1" applyBorder="1" applyProtection="1">
      <protection locked="0"/>
    </xf>
    <xf numFmtId="167" fontId="25" fillId="0" borderId="3" xfId="0" applyNumberFormat="1" applyFont="1" applyFill="1" applyBorder="1" applyAlignment="1" applyProtection="1">
      <alignment horizontal="left" vertical="center" shrinkToFit="1"/>
      <protection locked="0"/>
    </xf>
    <xf numFmtId="167" fontId="11" fillId="0" borderId="40" xfId="2" applyNumberFormat="1" applyFont="1" applyFill="1" applyBorder="1" applyAlignment="1" applyProtection="1">
      <alignment horizontal="left" vertical="center"/>
      <protection locked="0"/>
    </xf>
    <xf numFmtId="167" fontId="25" fillId="0" borderId="4" xfId="0" applyNumberFormat="1" applyFont="1" applyFill="1" applyBorder="1" applyAlignment="1" applyProtection="1">
      <alignment horizontal="left" vertical="center" shrinkToFit="1"/>
      <protection locked="0"/>
    </xf>
    <xf numFmtId="167" fontId="11" fillId="0" borderId="40" xfId="2" applyNumberFormat="1" applyFont="1" applyFill="1" applyBorder="1" applyAlignment="1" applyProtection="1">
      <alignment vertical="center"/>
      <protection locked="0"/>
    </xf>
    <xf numFmtId="167" fontId="11" fillId="0" borderId="38" xfId="2" applyNumberFormat="1" applyFont="1" applyFill="1" applyBorder="1" applyAlignment="1" applyProtection="1">
      <alignment vertical="center"/>
      <protection locked="0"/>
    </xf>
    <xf numFmtId="167" fontId="11" fillId="0" borderId="2" xfId="2" applyNumberFormat="1" applyFont="1" applyFill="1" applyBorder="1" applyAlignment="1" applyProtection="1">
      <alignment vertical="center"/>
      <protection locked="0"/>
    </xf>
    <xf numFmtId="167" fontId="27" fillId="0" borderId="2" xfId="0" applyNumberFormat="1" applyFont="1" applyFill="1" applyBorder="1" applyProtection="1">
      <protection locked="0"/>
    </xf>
    <xf numFmtId="167" fontId="25" fillId="0" borderId="2" xfId="0" applyNumberFormat="1" applyFont="1" applyFill="1" applyBorder="1" applyAlignment="1" applyProtection="1">
      <alignment horizontal="left" vertical="center" shrinkToFit="1"/>
      <protection locked="0"/>
    </xf>
    <xf numFmtId="167" fontId="7" fillId="7" borderId="23" xfId="0" applyNumberFormat="1" applyFont="1" applyFill="1" applyBorder="1" applyAlignment="1" applyProtection="1">
      <alignment wrapText="1"/>
    </xf>
    <xf numFmtId="167" fontId="7" fillId="7" borderId="31" xfId="0" applyNumberFormat="1" applyFont="1" applyFill="1" applyBorder="1" applyAlignment="1" applyProtection="1">
      <alignment vertical="center"/>
    </xf>
    <xf numFmtId="165" fontId="11" fillId="7" borderId="23" xfId="2" applyFont="1" applyFill="1" applyBorder="1" applyAlignment="1" applyProtection="1">
      <alignment vertical="center"/>
    </xf>
    <xf numFmtId="165" fontId="11" fillId="7" borderId="21" xfId="2" applyFont="1" applyFill="1" applyBorder="1" applyAlignment="1" applyProtection="1">
      <alignment vertical="center"/>
    </xf>
    <xf numFmtId="0" fontId="14" fillId="9" borderId="20" xfId="0" applyFont="1" applyFill="1" applyBorder="1" applyProtection="1">
      <protection locked="0"/>
    </xf>
    <xf numFmtId="0" fontId="14" fillId="9" borderId="50" xfId="0" applyFont="1" applyFill="1" applyBorder="1" applyProtection="1">
      <protection locked="0"/>
    </xf>
    <xf numFmtId="3" fontId="11" fillId="0" borderId="52" xfId="0" applyNumberFormat="1" applyFont="1" applyFill="1" applyBorder="1" applyAlignment="1" applyProtection="1">
      <alignment horizontal="center" vertical="center" wrapText="1"/>
    </xf>
    <xf numFmtId="3" fontId="9" fillId="0" borderId="52" xfId="0" applyNumberFormat="1" applyFont="1" applyBorder="1" applyAlignment="1" applyProtection="1">
      <alignment horizontal="center"/>
    </xf>
    <xf numFmtId="0" fontId="0" fillId="0" borderId="0" xfId="0" applyAlignment="1">
      <alignment horizontal="left"/>
    </xf>
    <xf numFmtId="3" fontId="6" fillId="0" borderId="19" xfId="8" applyNumberFormat="1" applyFont="1" applyBorder="1" applyAlignment="1" applyProtection="1">
      <alignment horizontal="left" vertical="center" shrinkToFit="1"/>
    </xf>
    <xf numFmtId="3" fontId="6" fillId="0" borderId="19" xfId="8" applyNumberFormat="1" applyFont="1" applyBorder="1" applyAlignment="1" applyProtection="1">
      <alignment horizontal="left" vertical="center"/>
    </xf>
    <xf numFmtId="3" fontId="6" fillId="0" borderId="9" xfId="8" applyNumberFormat="1" applyFont="1" applyBorder="1" applyAlignment="1" applyProtection="1">
      <alignment horizontal="left" vertical="center"/>
    </xf>
    <xf numFmtId="49" fontId="6" fillId="7" borderId="10" xfId="2" applyNumberFormat="1" applyFont="1" applyFill="1" applyBorder="1" applyAlignment="1" applyProtection="1">
      <alignment horizontal="left" vertical="center"/>
    </xf>
    <xf numFmtId="167" fontId="11" fillId="5" borderId="8" xfId="2" applyNumberFormat="1" applyFont="1" applyFill="1" applyBorder="1" applyAlignment="1" applyProtection="1">
      <alignment vertical="center"/>
    </xf>
    <xf numFmtId="167" fontId="11" fillId="7" borderId="23" xfId="2" applyNumberFormat="1" applyFont="1" applyFill="1" applyBorder="1" applyAlignment="1" applyProtection="1">
      <alignment vertical="center"/>
    </xf>
    <xf numFmtId="167" fontId="11" fillId="5" borderId="50" xfId="2" applyNumberFormat="1" applyFont="1" applyFill="1" applyBorder="1" applyAlignment="1" applyProtection="1">
      <alignment vertical="center" shrinkToFit="1"/>
    </xf>
    <xf numFmtId="167" fontId="6" fillId="0" borderId="23" xfId="2" applyNumberFormat="1" applyFont="1" applyFill="1" applyBorder="1" applyAlignment="1" applyProtection="1">
      <alignment vertical="center" shrinkToFit="1"/>
      <protection locked="0"/>
    </xf>
    <xf numFmtId="167" fontId="6" fillId="0" borderId="21" xfId="2" applyNumberFormat="1" applyFont="1" applyFill="1" applyBorder="1" applyAlignment="1" applyProtection="1">
      <alignment vertical="center" shrinkToFit="1"/>
      <protection locked="0"/>
    </xf>
    <xf numFmtId="167" fontId="6" fillId="0" borderId="35" xfId="2" applyNumberFormat="1" applyFont="1" applyFill="1" applyBorder="1" applyAlignment="1" applyProtection="1">
      <alignment vertical="center" shrinkToFit="1"/>
      <protection locked="0"/>
    </xf>
    <xf numFmtId="3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7" fillId="9" borderId="16" xfId="0" applyNumberFormat="1" applyFont="1" applyFill="1" applyBorder="1" applyAlignment="1" applyProtection="1">
      <alignment horizontal="center" vertical="center" wrapText="1"/>
      <protection locked="0"/>
    </xf>
    <xf numFmtId="3" fontId="7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17" xfId="0" applyFont="1" applyFill="1" applyBorder="1" applyProtection="1">
      <protection locked="0"/>
    </xf>
    <xf numFmtId="0" fontId="14" fillId="9" borderId="15" xfId="0" applyFont="1" applyFill="1" applyBorder="1" applyProtection="1">
      <protection locked="0"/>
    </xf>
    <xf numFmtId="167" fontId="8" fillId="0" borderId="0" xfId="0" applyNumberFormat="1" applyFont="1" applyBorder="1" applyAlignment="1" applyProtection="1">
      <alignment shrinkToFit="1"/>
    </xf>
    <xf numFmtId="167" fontId="9" fillId="0" borderId="0" xfId="0" applyNumberFormat="1" applyFont="1" applyBorder="1" applyAlignment="1" applyProtection="1">
      <alignment shrinkToFit="1"/>
    </xf>
    <xf numFmtId="0" fontId="8" fillId="0" borderId="37" xfId="0" applyFont="1" applyBorder="1" applyProtection="1"/>
    <xf numFmtId="167" fontId="8" fillId="0" borderId="22" xfId="0" applyNumberFormat="1" applyFont="1" applyBorder="1" applyAlignment="1" applyProtection="1">
      <alignment shrinkToFit="1"/>
    </xf>
    <xf numFmtId="0" fontId="9" fillId="0" borderId="59" xfId="0" applyFont="1" applyBorder="1" applyAlignment="1" applyProtection="1">
      <alignment horizontal="right"/>
    </xf>
    <xf numFmtId="167" fontId="9" fillId="0" borderId="60" xfId="0" applyNumberFormat="1" applyFont="1" applyBorder="1" applyAlignment="1" applyProtection="1">
      <alignment shrinkToFit="1"/>
    </xf>
    <xf numFmtId="0" fontId="9" fillId="0" borderId="0" xfId="0" applyFont="1" applyBorder="1" applyAlignment="1" applyProtection="1">
      <alignment horizontal="center"/>
    </xf>
    <xf numFmtId="0" fontId="8" fillId="0" borderId="7" xfId="0" applyFont="1" applyBorder="1" applyProtection="1"/>
    <xf numFmtId="0" fontId="9" fillId="0" borderId="61" xfId="0" applyFont="1" applyBorder="1" applyAlignment="1" applyProtection="1">
      <alignment horizontal="right"/>
    </xf>
    <xf numFmtId="167" fontId="32" fillId="0" borderId="0" xfId="0" applyNumberFormat="1" applyFont="1" applyProtection="1"/>
    <xf numFmtId="167" fontId="8" fillId="0" borderId="34" xfId="0" applyNumberFormat="1" applyFont="1" applyBorder="1" applyAlignment="1" applyProtection="1">
      <alignment shrinkToFit="1"/>
    </xf>
    <xf numFmtId="167" fontId="9" fillId="0" borderId="62" xfId="0" applyNumberFormat="1" applyFont="1" applyBorder="1" applyAlignment="1" applyProtection="1">
      <alignment shrinkToFit="1"/>
    </xf>
    <xf numFmtId="0" fontId="8" fillId="0" borderId="40" xfId="0" applyFont="1" applyBorder="1" applyProtection="1"/>
    <xf numFmtId="0" fontId="8" fillId="0" borderId="27" xfId="0" applyFont="1" applyBorder="1" applyProtection="1"/>
    <xf numFmtId="0" fontId="9" fillId="0" borderId="64" xfId="0" applyFont="1" applyBorder="1" applyAlignment="1" applyProtection="1">
      <alignment horizontal="right"/>
    </xf>
    <xf numFmtId="0" fontId="9" fillId="0" borderId="42" xfId="0" applyFont="1" applyBorder="1" applyAlignment="1" applyProtection="1">
      <alignment horizontal="right"/>
    </xf>
    <xf numFmtId="0" fontId="0" fillId="9" borderId="0" xfId="0" applyFill="1" applyProtection="1"/>
    <xf numFmtId="169" fontId="33" fillId="12" borderId="8" xfId="11" applyNumberFormat="1" applyFont="1" applyFill="1" applyBorder="1" applyAlignment="1" applyProtection="1">
      <alignment horizontal="center" vertical="center" shrinkToFit="1"/>
    </xf>
    <xf numFmtId="10" fontId="31" fillId="0" borderId="0" xfId="11" applyNumberFormat="1" applyFont="1" applyBorder="1" applyAlignment="1" applyProtection="1">
      <alignment horizontal="center"/>
    </xf>
    <xf numFmtId="10" fontId="35" fillId="7" borderId="65" xfId="11" applyNumberFormat="1" applyFont="1" applyFill="1" applyBorder="1" applyAlignment="1" applyProtection="1">
      <alignment horizontal="center" vertical="center" wrapText="1"/>
    </xf>
    <xf numFmtId="10" fontId="35" fillId="6" borderId="66" xfId="11" applyNumberFormat="1" applyFont="1" applyFill="1" applyBorder="1" applyAlignment="1" applyProtection="1">
      <alignment horizontal="center" vertical="center"/>
      <protection locked="0"/>
    </xf>
    <xf numFmtId="10" fontId="31" fillId="0" borderId="0" xfId="11" applyNumberFormat="1" applyFont="1" applyBorder="1" applyAlignment="1" applyProtection="1">
      <alignment horizontal="center" vertical="center"/>
    </xf>
    <xf numFmtId="0" fontId="31" fillId="0" borderId="0" xfId="0" applyFont="1" applyBorder="1" applyProtection="1"/>
    <xf numFmtId="0" fontId="3" fillId="0" borderId="0" xfId="0" applyFont="1" applyProtection="1"/>
    <xf numFmtId="3" fontId="11" fillId="3" borderId="6" xfId="0" applyNumberFormat="1" applyFont="1" applyFill="1" applyBorder="1" applyAlignment="1" applyProtection="1">
      <alignment horizontal="left"/>
      <protection locked="0"/>
    </xf>
    <xf numFmtId="3" fontId="11" fillId="7" borderId="6" xfId="0" applyNumberFormat="1" applyFont="1" applyFill="1" applyBorder="1" applyAlignment="1" applyProtection="1">
      <alignment horizontal="left"/>
      <protection locked="0"/>
    </xf>
    <xf numFmtId="0" fontId="11" fillId="7" borderId="6" xfId="0" applyFont="1" applyFill="1" applyBorder="1" applyAlignment="1" applyProtection="1">
      <alignment horizontal="left"/>
      <protection locked="0"/>
    </xf>
    <xf numFmtId="3" fontId="32" fillId="0" borderId="0" xfId="0" applyNumberFormat="1" applyFont="1" applyFill="1" applyProtection="1"/>
    <xf numFmtId="3" fontId="36" fillId="0" borderId="0" xfId="0" applyNumberFormat="1" applyFont="1" applyFill="1" applyProtection="1"/>
    <xf numFmtId="0" fontId="22" fillId="0" borderId="37" xfId="0" applyFont="1" applyBorder="1" applyAlignment="1" applyProtection="1">
      <alignment vertical="center"/>
    </xf>
    <xf numFmtId="0" fontId="22" fillId="0" borderId="27" xfId="0" applyFont="1" applyBorder="1" applyAlignment="1" applyProtection="1">
      <alignment vertical="center"/>
    </xf>
    <xf numFmtId="0" fontId="32" fillId="0" borderId="0" xfId="0" applyFont="1" applyFill="1"/>
    <xf numFmtId="0" fontId="34" fillId="0" borderId="0" xfId="0" applyNumberFormat="1" applyFont="1" applyFill="1" applyProtection="1">
      <protection hidden="1"/>
    </xf>
    <xf numFmtId="0" fontId="34" fillId="0" borderId="0" xfId="0" applyNumberFormat="1" applyFont="1" applyProtection="1">
      <protection hidden="1"/>
    </xf>
    <xf numFmtId="0" fontId="37" fillId="0" borderId="0" xfId="10" applyNumberFormat="1" applyFont="1" applyFill="1" applyProtection="1">
      <protection hidden="1"/>
    </xf>
    <xf numFmtId="0" fontId="38" fillId="0" borderId="0" xfId="0" applyNumberFormat="1" applyFont="1" applyProtection="1">
      <protection hidden="1"/>
    </xf>
    <xf numFmtId="0" fontId="38" fillId="0" borderId="0" xfId="0" applyNumberFormat="1" applyFont="1" applyFill="1" applyProtection="1">
      <protection hidden="1"/>
    </xf>
    <xf numFmtId="3" fontId="6" fillId="0" borderId="10" xfId="8" applyNumberFormat="1" applyFont="1" applyBorder="1" applyAlignment="1" applyProtection="1">
      <alignment horizontal="left" vertical="center"/>
    </xf>
    <xf numFmtId="3" fontId="6" fillId="0" borderId="40" xfId="8" applyNumberFormat="1" applyFont="1" applyBorder="1" applyAlignment="1" applyProtection="1">
      <alignment horizontal="left" vertical="center"/>
    </xf>
    <xf numFmtId="3" fontId="6" fillId="0" borderId="41" xfId="8" applyNumberFormat="1" applyFont="1" applyBorder="1" applyAlignment="1" applyProtection="1">
      <alignment vertical="center"/>
    </xf>
    <xf numFmtId="3" fontId="6" fillId="0" borderId="42" xfId="8" applyNumberFormat="1" applyFont="1" applyBorder="1" applyAlignment="1" applyProtection="1">
      <alignment vertical="center"/>
    </xf>
    <xf numFmtId="3" fontId="7" fillId="5" borderId="16" xfId="0" applyNumberFormat="1" applyFont="1" applyFill="1" applyBorder="1" applyAlignment="1" applyProtection="1">
      <alignment horizontal="right" vertical="center"/>
    </xf>
    <xf numFmtId="3" fontId="7" fillId="5" borderId="17" xfId="0" applyNumberFormat="1" applyFont="1" applyFill="1" applyBorder="1" applyAlignment="1" applyProtection="1">
      <alignment horizontal="right" vertical="center"/>
    </xf>
    <xf numFmtId="3" fontId="7" fillId="5" borderId="15" xfId="0" applyNumberFormat="1" applyFont="1" applyFill="1" applyBorder="1" applyAlignment="1" applyProtection="1">
      <alignment horizontal="right" vertical="center"/>
    </xf>
    <xf numFmtId="3" fontId="11" fillId="0" borderId="16" xfId="8" applyNumberFormat="1" applyFont="1" applyBorder="1" applyAlignment="1" applyProtection="1">
      <alignment horizontal="right" vertical="center"/>
    </xf>
    <xf numFmtId="3" fontId="11" fillId="0" borderId="17" xfId="8" applyNumberFormat="1" applyFont="1" applyBorder="1" applyAlignment="1" applyProtection="1">
      <alignment horizontal="right" vertical="center"/>
    </xf>
    <xf numFmtId="3" fontId="11" fillId="0" borderId="15" xfId="8" applyNumberFormat="1" applyFont="1" applyBorder="1" applyAlignment="1" applyProtection="1">
      <alignment horizontal="right" vertical="center"/>
    </xf>
    <xf numFmtId="3" fontId="11" fillId="5" borderId="16" xfId="8" applyNumberFormat="1" applyFont="1" applyFill="1" applyBorder="1" applyAlignment="1" applyProtection="1">
      <alignment horizontal="right" vertical="center"/>
    </xf>
    <xf numFmtId="3" fontId="11" fillId="5" borderId="17" xfId="8" applyNumberFormat="1" applyFont="1" applyFill="1" applyBorder="1" applyAlignment="1" applyProtection="1">
      <alignment horizontal="right" vertical="center"/>
    </xf>
    <xf numFmtId="3" fontId="11" fillId="5" borderId="15" xfId="8" applyNumberFormat="1" applyFont="1" applyFill="1" applyBorder="1" applyAlignment="1" applyProtection="1">
      <alignment horizontal="right" vertical="center"/>
    </xf>
    <xf numFmtId="3" fontId="6" fillId="0" borderId="43" xfId="8" applyNumberFormat="1" applyFont="1" applyBorder="1" applyAlignment="1" applyProtection="1">
      <alignment vertical="center"/>
    </xf>
    <xf numFmtId="3" fontId="6" fillId="0" borderId="44" xfId="8" applyNumberFormat="1" applyFont="1" applyBorder="1" applyAlignment="1" applyProtection="1">
      <alignment vertical="center"/>
    </xf>
    <xf numFmtId="3" fontId="6" fillId="7" borderId="10" xfId="8" applyNumberFormat="1" applyFont="1" applyFill="1" applyBorder="1" applyAlignment="1" applyProtection="1">
      <alignment horizontal="left" vertical="center"/>
      <protection locked="0"/>
    </xf>
    <xf numFmtId="3" fontId="6" fillId="7" borderId="40" xfId="8" applyNumberFormat="1" applyFont="1" applyFill="1" applyBorder="1" applyAlignment="1" applyProtection="1">
      <alignment horizontal="left" vertical="center"/>
      <protection locked="0"/>
    </xf>
    <xf numFmtId="3" fontId="6" fillId="0" borderId="38" xfId="8" applyNumberFormat="1" applyFont="1" applyBorder="1" applyAlignment="1" applyProtection="1">
      <alignment horizontal="left" vertical="center"/>
    </xf>
    <xf numFmtId="3" fontId="6" fillId="0" borderId="39" xfId="8" applyNumberFormat="1" applyFont="1" applyBorder="1" applyAlignment="1" applyProtection="1">
      <alignment horizontal="left" vertical="center"/>
    </xf>
    <xf numFmtId="3" fontId="20" fillId="0" borderId="0" xfId="0" applyNumberFormat="1" applyFont="1" applyFill="1" applyAlignment="1" applyProtection="1">
      <alignment horizontal="right"/>
    </xf>
    <xf numFmtId="3" fontId="7" fillId="2" borderId="56" xfId="0" applyNumberFormat="1" applyFont="1" applyFill="1" applyBorder="1" applyAlignment="1" applyProtection="1">
      <alignment horizontal="center" vertical="center" wrapText="1"/>
    </xf>
    <xf numFmtId="3" fontId="7" fillId="2" borderId="28" xfId="0" applyNumberFormat="1" applyFont="1" applyFill="1" applyBorder="1" applyAlignment="1" applyProtection="1">
      <alignment horizontal="center" vertical="center"/>
    </xf>
    <xf numFmtId="3" fontId="12" fillId="2" borderId="48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left"/>
    </xf>
    <xf numFmtId="165" fontId="11" fillId="7" borderId="16" xfId="2" applyFont="1" applyFill="1" applyBorder="1" applyAlignment="1" applyProtection="1">
      <alignment vertical="center"/>
      <protection locked="0"/>
    </xf>
    <xf numFmtId="165" fontId="11" fillId="7" borderId="17" xfId="2" applyFont="1" applyFill="1" applyBorder="1" applyAlignment="1" applyProtection="1">
      <alignment vertical="center"/>
      <protection locked="0"/>
    </xf>
    <xf numFmtId="165" fontId="11" fillId="7" borderId="15" xfId="2" applyFont="1" applyFill="1" applyBorder="1" applyAlignment="1" applyProtection="1">
      <alignment vertical="center"/>
      <protection locked="0"/>
    </xf>
    <xf numFmtId="165" fontId="11" fillId="5" borderId="16" xfId="2" applyFont="1" applyFill="1" applyBorder="1" applyAlignment="1" applyProtection="1">
      <alignment vertical="center"/>
    </xf>
    <xf numFmtId="165" fontId="11" fillId="5" borderId="17" xfId="2" applyFont="1" applyFill="1" applyBorder="1" applyAlignment="1" applyProtection="1">
      <alignment vertical="center"/>
    </xf>
    <xf numFmtId="165" fontId="11" fillId="5" borderId="15" xfId="2" applyFont="1" applyFill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16" fillId="0" borderId="0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left"/>
      <protection locked="0"/>
    </xf>
    <xf numFmtId="10" fontId="11" fillId="5" borderId="13" xfId="11" applyNumberFormat="1" applyFont="1" applyFill="1" applyBorder="1" applyAlignment="1" applyProtection="1">
      <alignment horizontal="center" vertical="center"/>
    </xf>
    <xf numFmtId="10" fontId="11" fillId="5" borderId="11" xfId="11" applyNumberFormat="1" applyFont="1" applyFill="1" applyBorder="1" applyAlignment="1" applyProtection="1">
      <alignment horizontal="center" vertical="center"/>
    </xf>
    <xf numFmtId="10" fontId="11" fillId="5" borderId="12" xfId="11" applyNumberFormat="1" applyFont="1" applyFill="1" applyBorder="1" applyAlignment="1" applyProtection="1">
      <alignment horizontal="center" vertical="center"/>
    </xf>
    <xf numFmtId="3" fontId="16" fillId="0" borderId="53" xfId="0" applyNumberFormat="1" applyFont="1" applyBorder="1" applyAlignment="1" applyProtection="1">
      <alignment horizontal="left" vertical="center" wrapText="1"/>
    </xf>
    <xf numFmtId="3" fontId="16" fillId="0" borderId="54" xfId="0" applyNumberFormat="1" applyFont="1" applyBorder="1" applyAlignment="1" applyProtection="1">
      <alignment horizontal="left" vertical="center" wrapText="1"/>
    </xf>
    <xf numFmtId="3" fontId="16" fillId="0" borderId="55" xfId="0" applyNumberFormat="1" applyFont="1" applyBorder="1" applyAlignment="1" applyProtection="1">
      <alignment horizontal="left" vertical="center" wrapText="1"/>
    </xf>
    <xf numFmtId="3" fontId="7" fillId="7" borderId="6" xfId="0" applyNumberFormat="1" applyFont="1" applyFill="1" applyBorder="1" applyAlignment="1" applyProtection="1">
      <alignment horizontal="left"/>
      <protection locked="0"/>
    </xf>
    <xf numFmtId="3" fontId="7" fillId="2" borderId="48" xfId="0" applyNumberFormat="1" applyFont="1" applyFill="1" applyBorder="1" applyAlignment="1" applyProtection="1">
      <alignment horizontal="center" vertical="center" wrapText="1"/>
    </xf>
    <xf numFmtId="3" fontId="11" fillId="5" borderId="52" xfId="0" applyNumberFormat="1" applyFont="1" applyFill="1" applyBorder="1" applyAlignment="1" applyProtection="1">
      <alignment horizontal="center" vertical="center" wrapText="1"/>
    </xf>
    <xf numFmtId="3" fontId="11" fillId="5" borderId="37" xfId="0" applyNumberFormat="1" applyFont="1" applyFill="1" applyBorder="1" applyAlignment="1" applyProtection="1">
      <alignment horizontal="center" vertical="center" wrapText="1"/>
    </xf>
    <xf numFmtId="3" fontId="7" fillId="2" borderId="46" xfId="0" applyNumberFormat="1" applyFont="1" applyFill="1" applyBorder="1" applyAlignment="1" applyProtection="1">
      <alignment horizontal="center" vertical="center"/>
    </xf>
    <xf numFmtId="3" fontId="7" fillId="2" borderId="47" xfId="0" applyNumberFormat="1" applyFont="1" applyFill="1" applyBorder="1" applyAlignment="1" applyProtection="1">
      <alignment horizontal="center" vertical="center"/>
    </xf>
    <xf numFmtId="3" fontId="7" fillId="2" borderId="19" xfId="0" applyNumberFormat="1" applyFont="1" applyFill="1" applyBorder="1" applyAlignment="1" applyProtection="1">
      <alignment horizontal="center" vertical="center"/>
    </xf>
    <xf numFmtId="3" fontId="7" fillId="2" borderId="39" xfId="0" applyNumberFormat="1" applyFont="1" applyFill="1" applyBorder="1" applyAlignment="1" applyProtection="1">
      <alignment horizontal="center" vertical="center"/>
    </xf>
    <xf numFmtId="3" fontId="6" fillId="0" borderId="10" xfId="8" applyNumberFormat="1" applyFont="1" applyBorder="1" applyAlignment="1" applyProtection="1">
      <alignment horizontal="left" vertical="center" shrinkToFit="1"/>
    </xf>
    <xf numFmtId="3" fontId="6" fillId="0" borderId="40" xfId="8" applyNumberFormat="1" applyFont="1" applyBorder="1" applyAlignment="1" applyProtection="1">
      <alignment horizontal="left" vertical="center" shrinkToFit="1"/>
    </xf>
    <xf numFmtId="3" fontId="6" fillId="0" borderId="0" xfId="0" applyNumberFormat="1" applyFont="1" applyFill="1" applyAlignment="1" applyProtection="1">
      <alignment horizontal="center" vertical="center" wrapText="1"/>
    </xf>
    <xf numFmtId="3" fontId="14" fillId="7" borderId="6" xfId="0" applyNumberFormat="1" applyFont="1" applyFill="1" applyBorder="1" applyAlignment="1" applyProtection="1">
      <alignment horizontal="left"/>
      <protection locked="0"/>
    </xf>
    <xf numFmtId="3" fontId="14" fillId="3" borderId="6" xfId="0" applyNumberFormat="1" applyFont="1" applyFill="1" applyBorder="1" applyAlignment="1" applyProtection="1">
      <alignment horizontal="left"/>
      <protection locked="0"/>
    </xf>
    <xf numFmtId="167" fontId="11" fillId="5" borderId="16" xfId="2" applyNumberFormat="1" applyFont="1" applyFill="1" applyBorder="1" applyAlignment="1" applyProtection="1">
      <alignment horizontal="center" vertical="center"/>
    </xf>
    <xf numFmtId="167" fontId="11" fillId="5" borderId="17" xfId="2" applyNumberFormat="1" applyFont="1" applyFill="1" applyBorder="1" applyAlignment="1" applyProtection="1">
      <alignment horizontal="center" vertical="center"/>
    </xf>
    <xf numFmtId="167" fontId="11" fillId="5" borderId="15" xfId="2" applyNumberFormat="1" applyFont="1" applyFill="1" applyBorder="1" applyAlignment="1" applyProtection="1">
      <alignment horizontal="center" vertical="center"/>
    </xf>
    <xf numFmtId="49" fontId="12" fillId="7" borderId="6" xfId="0" applyNumberFormat="1" applyFont="1" applyFill="1" applyBorder="1" applyAlignment="1" applyProtection="1">
      <alignment horizontal="left" shrinkToFit="1"/>
      <protection locked="0" hidden="1"/>
    </xf>
    <xf numFmtId="49" fontId="12" fillId="7" borderId="33" xfId="0" applyNumberFormat="1" applyFont="1" applyFill="1" applyBorder="1" applyAlignment="1" applyProtection="1">
      <alignment horizontal="left" shrinkToFit="1"/>
      <protection locked="0" hidden="1"/>
    </xf>
    <xf numFmtId="49" fontId="7" fillId="7" borderId="7" xfId="0" applyNumberFormat="1" applyFont="1" applyFill="1" applyBorder="1" applyAlignment="1" applyProtection="1">
      <alignment horizontal="left" shrinkToFit="1"/>
      <protection locked="0" hidden="1"/>
    </xf>
    <xf numFmtId="49" fontId="7" fillId="7" borderId="34" xfId="0" applyNumberFormat="1" applyFont="1" applyFill="1" applyBorder="1" applyAlignment="1" applyProtection="1">
      <alignment horizontal="left" shrinkToFit="1"/>
      <protection locked="0" hidden="1"/>
    </xf>
    <xf numFmtId="49" fontId="15" fillId="7" borderId="6" xfId="10" applyNumberFormat="1" applyFill="1" applyBorder="1" applyAlignment="1" applyProtection="1">
      <alignment horizontal="left" shrinkToFit="1"/>
      <protection locked="0" hidden="1"/>
    </xf>
    <xf numFmtId="49" fontId="7" fillId="7" borderId="6" xfId="0" applyNumberFormat="1" applyFont="1" applyFill="1" applyBorder="1" applyAlignment="1" applyProtection="1">
      <alignment horizontal="left" shrinkToFit="1"/>
      <protection locked="0" hidden="1"/>
    </xf>
    <xf numFmtId="49" fontId="7" fillId="7" borderId="33" xfId="0" applyNumberFormat="1" applyFont="1" applyFill="1" applyBorder="1" applyAlignment="1" applyProtection="1">
      <alignment horizontal="left" shrinkToFit="1"/>
      <protection locked="0" hidden="1"/>
    </xf>
    <xf numFmtId="49" fontId="7" fillId="6" borderId="7" xfId="0" applyNumberFormat="1" applyFont="1" applyFill="1" applyBorder="1" applyAlignment="1" applyProtection="1">
      <alignment horizontal="left" shrinkToFit="1"/>
      <protection locked="0" hidden="1"/>
    </xf>
    <xf numFmtId="49" fontId="7" fillId="6" borderId="34" xfId="0" applyNumberFormat="1" applyFont="1" applyFill="1" applyBorder="1" applyAlignment="1" applyProtection="1">
      <alignment horizontal="left" shrinkToFit="1"/>
      <protection locked="0" hidden="1"/>
    </xf>
    <xf numFmtId="49" fontId="5" fillId="7" borderId="7" xfId="0" applyNumberFormat="1" applyFont="1" applyFill="1" applyBorder="1" applyAlignment="1" applyProtection="1">
      <alignment horizontal="left" shrinkToFit="1"/>
      <protection locked="0" hidden="1"/>
    </xf>
    <xf numFmtId="49" fontId="5" fillId="7" borderId="34" xfId="0" applyNumberFormat="1" applyFont="1" applyFill="1" applyBorder="1" applyAlignment="1" applyProtection="1">
      <alignment horizontal="left" shrinkToFit="1"/>
      <protection locked="0" hidden="1"/>
    </xf>
    <xf numFmtId="3" fontId="23" fillId="0" borderId="49" xfId="0" applyNumberFormat="1" applyFont="1" applyBorder="1" applyAlignment="1" applyProtection="1">
      <alignment horizontal="center"/>
    </xf>
    <xf numFmtId="3" fontId="23" fillId="0" borderId="20" xfId="0" applyNumberFormat="1" applyFont="1" applyBorder="1" applyAlignment="1" applyProtection="1">
      <alignment horizontal="center"/>
    </xf>
    <xf numFmtId="3" fontId="23" fillId="0" borderId="50" xfId="0" applyNumberFormat="1" applyFont="1" applyBorder="1" applyAlignment="1" applyProtection="1">
      <alignment horizontal="center"/>
    </xf>
    <xf numFmtId="10" fontId="31" fillId="0" borderId="59" xfId="11" applyNumberFormat="1" applyFont="1" applyBorder="1" applyAlignment="1" applyProtection="1">
      <alignment horizontal="center"/>
    </xf>
    <xf numFmtId="10" fontId="31" fillId="0" borderId="60" xfId="11" applyNumberFormat="1" applyFont="1" applyBorder="1" applyAlignment="1" applyProtection="1">
      <alignment horizontal="center"/>
    </xf>
    <xf numFmtId="0" fontId="31" fillId="0" borderId="49" xfId="0" applyFont="1" applyBorder="1" applyProtection="1"/>
    <xf numFmtId="0" fontId="31" fillId="0" borderId="50" xfId="0" applyFont="1" applyBorder="1" applyProtection="1"/>
    <xf numFmtId="165" fontId="31" fillId="0" borderId="52" xfId="2" applyFont="1" applyBorder="1" applyAlignment="1">
      <alignment horizontal="center" shrinkToFit="1"/>
    </xf>
    <xf numFmtId="165" fontId="31" fillId="0" borderId="6" xfId="2" applyFont="1" applyBorder="1" applyAlignment="1">
      <alignment horizontal="center" shrinkToFit="1"/>
    </xf>
    <xf numFmtId="165" fontId="31" fillId="0" borderId="28" xfId="2" applyFont="1" applyBorder="1" applyAlignment="1">
      <alignment horizontal="center" shrinkToFit="1"/>
    </xf>
    <xf numFmtId="165" fontId="35" fillId="4" borderId="30" xfId="2" applyFont="1" applyFill="1" applyBorder="1" applyAlignment="1" applyProtection="1">
      <alignment horizontal="center" vertical="center" shrinkToFit="1"/>
    </xf>
    <xf numFmtId="165" fontId="35" fillId="4" borderId="24" xfId="2" applyFont="1" applyFill="1" applyBorder="1" applyAlignment="1" applyProtection="1">
      <alignment horizontal="center" vertical="center" shrinkToFit="1"/>
    </xf>
    <xf numFmtId="165" fontId="35" fillId="4" borderId="25" xfId="2" applyFont="1" applyFill="1" applyBorder="1" applyAlignment="1" applyProtection="1">
      <alignment horizontal="center" vertical="center" shrinkToFit="1"/>
    </xf>
    <xf numFmtId="0" fontId="31" fillId="7" borderId="16" xfId="0" applyFont="1" applyFill="1" applyBorder="1" applyAlignment="1" applyProtection="1">
      <alignment horizontal="center"/>
    </xf>
    <xf numFmtId="0" fontId="31" fillId="7" borderId="17" xfId="0" applyFont="1" applyFill="1" applyBorder="1" applyAlignment="1" applyProtection="1">
      <alignment horizontal="center"/>
    </xf>
    <xf numFmtId="0" fontId="31" fillId="7" borderId="15" xfId="0" applyFont="1" applyFill="1" applyBorder="1" applyAlignment="1" applyProtection="1">
      <alignment horizontal="center"/>
    </xf>
    <xf numFmtId="165" fontId="31" fillId="0" borderId="49" xfId="2" applyFont="1" applyBorder="1" applyAlignment="1">
      <alignment horizontal="center" shrinkToFit="1"/>
    </xf>
    <xf numFmtId="165" fontId="31" fillId="0" borderId="20" xfId="2" applyFont="1" applyBorder="1" applyAlignment="1">
      <alignment horizontal="center" shrinkToFit="1"/>
    </xf>
    <xf numFmtId="165" fontId="31" fillId="0" borderId="50" xfId="2" applyFont="1" applyBorder="1" applyAlignment="1">
      <alignment horizontal="center" shrinkToFit="1"/>
    </xf>
    <xf numFmtId="10" fontId="31" fillId="0" borderId="37" xfId="11" applyNumberFormat="1" applyFont="1" applyBorder="1" applyAlignment="1" applyProtection="1">
      <alignment horizontal="center"/>
    </xf>
    <xf numFmtId="10" fontId="31" fillId="0" borderId="22" xfId="11" applyNumberFormat="1" applyFont="1" applyBorder="1" applyAlignment="1" applyProtection="1">
      <alignment horizontal="center"/>
    </xf>
    <xf numFmtId="0" fontId="9" fillId="7" borderId="36" xfId="0" applyFont="1" applyFill="1" applyBorder="1" applyAlignment="1" applyProtection="1">
      <alignment horizontal="center"/>
    </xf>
    <xf numFmtId="0" fontId="9" fillId="7" borderId="58" xfId="0" applyFont="1" applyFill="1" applyBorder="1" applyAlignment="1" applyProtection="1">
      <alignment horizontal="center"/>
    </xf>
    <xf numFmtId="0" fontId="9" fillId="7" borderId="63" xfId="0" applyFont="1" applyFill="1" applyBorder="1" applyAlignment="1" applyProtection="1">
      <alignment horizontal="center"/>
    </xf>
    <xf numFmtId="0" fontId="9" fillId="7" borderId="24" xfId="0" applyFont="1" applyFill="1" applyBorder="1" applyAlignment="1" applyProtection="1">
      <alignment horizontal="center"/>
    </xf>
    <xf numFmtId="0" fontId="21" fillId="7" borderId="16" xfId="0" applyFont="1" applyFill="1" applyBorder="1" applyAlignment="1" applyProtection="1">
      <alignment horizontal="center"/>
    </xf>
    <xf numFmtId="0" fontId="21" fillId="7" borderId="17" xfId="0" applyFont="1" applyFill="1" applyBorder="1" applyAlignment="1" applyProtection="1">
      <alignment horizontal="center"/>
    </xf>
    <xf numFmtId="0" fontId="21" fillId="7" borderId="15" xfId="0" applyFont="1" applyFill="1" applyBorder="1" applyAlignment="1" applyProtection="1">
      <alignment horizontal="center"/>
    </xf>
    <xf numFmtId="10" fontId="31" fillId="0" borderId="52" xfId="11" applyNumberFormat="1" applyFont="1" applyBorder="1" applyAlignment="1" applyProtection="1">
      <alignment horizontal="center"/>
    </xf>
    <xf numFmtId="10" fontId="31" fillId="0" borderId="28" xfId="11" applyNumberFormat="1" applyFont="1" applyBorder="1" applyAlignment="1" applyProtection="1">
      <alignment horizontal="center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11" borderId="16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6" fillId="9" borderId="30" xfId="0" applyNumberFormat="1" applyFont="1" applyFill="1" applyBorder="1" applyAlignment="1" applyProtection="1">
      <alignment horizontal="center" vertical="center" wrapText="1"/>
      <protection locked="0"/>
    </xf>
    <xf numFmtId="3" fontId="26" fillId="9" borderId="24" xfId="0" applyNumberFormat="1" applyFont="1" applyFill="1" applyBorder="1" applyAlignment="1" applyProtection="1">
      <alignment horizontal="center" vertical="center" wrapText="1"/>
      <protection locked="0"/>
    </xf>
    <xf numFmtId="3" fontId="26" fillId="9" borderId="49" xfId="0" applyNumberFormat="1" applyFont="1" applyFill="1" applyBorder="1" applyAlignment="1" applyProtection="1">
      <alignment horizontal="center" vertical="center" wrapText="1"/>
      <protection locked="0"/>
    </xf>
    <xf numFmtId="3" fontId="26" fillId="9" borderId="20" xfId="0" applyNumberFormat="1" applyFont="1" applyFill="1" applyBorder="1" applyAlignment="1" applyProtection="1">
      <alignment horizontal="center" vertical="center" wrapText="1"/>
      <protection locked="0"/>
    </xf>
    <xf numFmtId="3" fontId="11" fillId="9" borderId="31" xfId="0" applyNumberFormat="1" applyFont="1" applyFill="1" applyBorder="1" applyAlignment="1" applyProtection="1">
      <alignment horizontal="center" vertical="center" wrapText="1"/>
    </xf>
    <xf numFmtId="3" fontId="11" fillId="9" borderId="32" xfId="0" applyNumberFormat="1" applyFont="1" applyFill="1" applyBorder="1" applyAlignment="1" applyProtection="1">
      <alignment horizontal="center" vertical="center" wrapText="1"/>
    </xf>
    <xf numFmtId="3" fontId="7" fillId="9" borderId="31" xfId="0" applyNumberFormat="1" applyFont="1" applyFill="1" applyBorder="1" applyAlignment="1" applyProtection="1">
      <alignment horizontal="center" vertical="center"/>
    </xf>
    <xf numFmtId="3" fontId="7" fillId="9" borderId="32" xfId="0" applyNumberFormat="1" applyFont="1" applyFill="1" applyBorder="1" applyAlignment="1" applyProtection="1">
      <alignment horizontal="center" vertical="center"/>
    </xf>
    <xf numFmtId="3" fontId="7" fillId="9" borderId="18" xfId="0" applyNumberFormat="1" applyFont="1" applyFill="1" applyBorder="1" applyAlignment="1" applyProtection="1">
      <alignment horizontal="center" vertical="center" wrapText="1"/>
    </xf>
    <xf numFmtId="3" fontId="7" fillId="9" borderId="14" xfId="0" applyNumberFormat="1" applyFont="1" applyFill="1" applyBorder="1" applyAlignment="1" applyProtection="1">
      <alignment horizontal="center" vertical="center" wrapText="1"/>
    </xf>
    <xf numFmtId="3" fontId="7" fillId="9" borderId="14" xfId="0" applyNumberFormat="1" applyFont="1" applyFill="1" applyBorder="1" applyAlignment="1" applyProtection="1">
      <alignment horizontal="center" vertical="center"/>
    </xf>
    <xf numFmtId="3" fontId="7" fillId="8" borderId="30" xfId="0" applyNumberFormat="1" applyFont="1" applyFill="1" applyBorder="1" applyAlignment="1" applyProtection="1">
      <alignment horizontal="center" vertical="center" wrapText="1"/>
    </xf>
    <xf numFmtId="3" fontId="7" fillId="8" borderId="49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Protection="1">
      <protection hidden="1"/>
    </xf>
    <xf numFmtId="0" fontId="32" fillId="0" borderId="0" xfId="0" applyNumberFormat="1" applyFont="1" applyFill="1" applyProtection="1">
      <protection hidden="1"/>
    </xf>
    <xf numFmtId="0" fontId="36" fillId="0" borderId="0" xfId="0" applyNumberFormat="1" applyFont="1" applyProtection="1">
      <protection hidden="1"/>
    </xf>
    <xf numFmtId="0" fontId="36" fillId="0" borderId="0" xfId="0" applyNumberFormat="1" applyFont="1" applyFill="1" applyProtection="1">
      <protection hidden="1"/>
    </xf>
  </cellXfs>
  <cellStyles count="12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10" builtinId="8"/>
    <cellStyle name="Normal" xfId="0" builtinId="0"/>
    <cellStyle name="Normal_Paydown Spreadsheet" xfId="8"/>
    <cellStyle name="Percent" xfId="11" builtinId="5"/>
    <cellStyle name="Total" xfId="9" builtinId="25" customBuiltin="1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7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strike val="0"/>
        <u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FFF3"/>
      <color rgb="FFE0E0E0"/>
      <color rgb="FFDBDBDB"/>
      <color rgb="FFEAEAE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76200</xdr:rowOff>
    </xdr:from>
    <xdr:to>
      <xdr:col>3</xdr:col>
      <xdr:colOff>1095375</xdr:colOff>
      <xdr:row>6</xdr:row>
      <xdr:rowOff>123825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36" t="16128" r="-1136" b="9678"/>
        <a:stretch/>
      </xdr:blipFill>
      <xdr:spPr>
        <a:xfrm>
          <a:off x="114300" y="76200"/>
          <a:ext cx="1676400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I6:Z80" headerRowCount="0" totalsRowShown="0" headerRowDxfId="40" dataDxfId="38" headerRowBorderDxfId="39" tableBorderDxfId="37" totalsRowBorderDxfId="36">
  <tableColumns count="18">
    <tableColumn id="1" name="Column1" headerRowDxfId="35" dataDxfId="34" headerRowCellStyle="Currency" dataCellStyle="Currency"/>
    <tableColumn id="2" name="Column2" headerRowDxfId="33" dataDxfId="32" headerRowCellStyle="Currency" dataCellStyle="Currency"/>
    <tableColumn id="3" name="Column3" headerRowDxfId="31" dataDxfId="30"/>
    <tableColumn id="4" name="Column4" headerRowDxfId="29" dataDxfId="28"/>
    <tableColumn id="5" name="Column5" headerRowDxfId="27" dataDxfId="26"/>
    <tableColumn id="6" name="Column6" headerRowDxfId="25" dataDxfId="24"/>
    <tableColumn id="7" name="Column7" headerRowDxfId="23" dataDxfId="22"/>
    <tableColumn id="8" name="Column8" headerRowDxfId="21" dataDxfId="20"/>
    <tableColumn id="9" name="Column9" headerRowDxfId="19" dataDxfId="18"/>
    <tableColumn id="10" name="Column10" headerRowDxfId="17" dataDxfId="16"/>
    <tableColumn id="11" name="Column11" headerRowDxfId="15" dataDxfId="14"/>
    <tableColumn id="12" name="Column12" headerRowDxfId="13" dataDxfId="12"/>
    <tableColumn id="13" name="Column13" headerRowDxfId="11" dataDxfId="10"/>
    <tableColumn id="14" name="Column14" headerRowDxfId="9" dataDxfId="8"/>
    <tableColumn id="15" name="Column15" headerRowDxfId="7" dataDxfId="6"/>
    <tableColumn id="16" name="Column16" headerRowDxfId="5" dataDxfId="4"/>
    <tableColumn id="17" name="Column17" headerRowDxfId="3" dataDxfId="2"/>
    <tableColumn id="18" name="Column18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9"/>
  <sheetViews>
    <sheetView showGridLines="0" showZeros="0" tabSelected="1" showRuler="0" zoomScale="115" zoomScaleNormal="115" zoomScaleSheetLayoutView="75" zoomScalePageLayoutView="70" workbookViewId="0">
      <selection activeCell="J9" sqref="J9"/>
    </sheetView>
  </sheetViews>
  <sheetFormatPr defaultColWidth="0" defaultRowHeight="12.75" zeroHeight="1" x14ac:dyDescent="0.2"/>
  <cols>
    <col min="1" max="1" width="1.7109375" style="142" customWidth="1"/>
    <col min="2" max="2" width="1.7109375" style="2" customWidth="1"/>
    <col min="3" max="3" width="10.42578125" style="2" customWidth="1"/>
    <col min="4" max="4" width="25.85546875" style="2" customWidth="1"/>
    <col min="5" max="5" width="11.28515625" style="2" customWidth="1"/>
    <col min="6" max="6" width="14" style="2" customWidth="1"/>
    <col min="7" max="8" width="13.85546875" style="2" customWidth="1"/>
    <col min="9" max="9" width="3.140625" style="148" customWidth="1"/>
    <col min="10" max="10" width="3.85546875" style="272" customWidth="1"/>
    <col min="11" max="16384" width="10.28515625" style="2" hidden="1"/>
  </cols>
  <sheetData>
    <row r="1" spans="3:11" ht="13.5" thickBot="1" x14ac:dyDescent="0.25"/>
    <row r="2" spans="3:11" x14ac:dyDescent="0.2">
      <c r="C2" s="62"/>
      <c r="D2" s="74"/>
      <c r="E2" s="74"/>
      <c r="F2" s="74"/>
      <c r="G2" s="74"/>
      <c r="H2" s="75"/>
    </row>
    <row r="3" spans="3:11" ht="12.4" customHeight="1" x14ac:dyDescent="0.2">
      <c r="C3" s="63"/>
      <c r="D3" s="72"/>
      <c r="E3" s="72" t="s">
        <v>4</v>
      </c>
      <c r="F3" s="208"/>
      <c r="G3" s="208"/>
      <c r="H3" s="209"/>
      <c r="I3" s="147"/>
      <c r="J3" s="273"/>
      <c r="K3" s="3"/>
    </row>
    <row r="4" spans="3:11" ht="12.4" customHeight="1" x14ac:dyDescent="0.2">
      <c r="C4" s="63"/>
      <c r="D4" s="1"/>
      <c r="E4" s="1" t="s">
        <v>10</v>
      </c>
      <c r="F4" s="210"/>
      <c r="G4" s="210"/>
      <c r="H4" s="211"/>
      <c r="I4" s="147"/>
      <c r="J4" s="273"/>
      <c r="K4" s="3"/>
    </row>
    <row r="5" spans="3:11" ht="12.4" customHeight="1" x14ac:dyDescent="0.2">
      <c r="C5" s="63"/>
      <c r="D5" s="1"/>
      <c r="E5" s="1" t="s">
        <v>11</v>
      </c>
      <c r="F5" s="212"/>
      <c r="G5" s="213"/>
      <c r="H5" s="214"/>
      <c r="I5" s="147"/>
      <c r="J5" s="273"/>
      <c r="K5" s="3"/>
    </row>
    <row r="6" spans="3:11" ht="12.4" customHeight="1" x14ac:dyDescent="0.2">
      <c r="C6" s="63"/>
      <c r="D6" s="1"/>
      <c r="E6" s="1" t="s">
        <v>12</v>
      </c>
      <c r="F6" s="210"/>
      <c r="G6" s="210"/>
      <c r="H6" s="211"/>
      <c r="I6" s="147"/>
      <c r="J6" s="273"/>
      <c r="K6" s="3"/>
    </row>
    <row r="7" spans="3:11" ht="12.4" customHeight="1" x14ac:dyDescent="0.2">
      <c r="C7" s="63"/>
      <c r="D7" s="1"/>
      <c r="E7" s="1" t="s">
        <v>13</v>
      </c>
      <c r="F7" s="215"/>
      <c r="G7" s="215"/>
      <c r="H7" s="216"/>
      <c r="I7" s="147"/>
      <c r="J7" s="273"/>
      <c r="K7" s="3"/>
    </row>
    <row r="8" spans="3:11" ht="12" customHeight="1" x14ac:dyDescent="0.2">
      <c r="C8" s="63"/>
      <c r="D8" s="64"/>
      <c r="E8" s="64" t="s">
        <v>14</v>
      </c>
      <c r="F8" s="217"/>
      <c r="G8" s="217"/>
      <c r="H8" s="218"/>
      <c r="I8" s="147"/>
      <c r="J8" s="273"/>
      <c r="K8" s="3"/>
    </row>
    <row r="9" spans="3:11" ht="12" customHeight="1" x14ac:dyDescent="0.2">
      <c r="C9" s="63"/>
      <c r="D9" s="64"/>
      <c r="E9" s="64"/>
      <c r="F9" s="73"/>
      <c r="G9" s="73"/>
      <c r="H9" s="76"/>
      <c r="I9" s="147"/>
      <c r="J9" s="273"/>
      <c r="K9" s="3"/>
    </row>
    <row r="10" spans="3:11" ht="12" customHeight="1" thickBot="1" x14ac:dyDescent="0.25">
      <c r="C10" s="219" t="s">
        <v>81</v>
      </c>
      <c r="D10" s="220"/>
      <c r="E10" s="220"/>
      <c r="F10" s="220"/>
      <c r="G10" s="220"/>
      <c r="H10" s="221"/>
      <c r="I10" s="147"/>
      <c r="J10" s="273"/>
      <c r="K10" s="3"/>
    </row>
    <row r="11" spans="3:11" ht="12.4" customHeight="1" x14ac:dyDescent="0.2">
      <c r="C11" s="194" t="s">
        <v>77</v>
      </c>
      <c r="D11" s="196" t="s">
        <v>0</v>
      </c>
      <c r="E11" s="197"/>
      <c r="F11" s="193" t="s">
        <v>5</v>
      </c>
      <c r="G11" s="174" t="s">
        <v>79</v>
      </c>
      <c r="H11" s="172" t="s">
        <v>6</v>
      </c>
      <c r="I11" s="147"/>
      <c r="K11" s="3"/>
    </row>
    <row r="12" spans="3:11" ht="39" customHeight="1" x14ac:dyDescent="0.2">
      <c r="C12" s="195"/>
      <c r="D12" s="198"/>
      <c r="E12" s="199"/>
      <c r="F12" s="175"/>
      <c r="G12" s="175"/>
      <c r="H12" s="173"/>
      <c r="I12" s="149"/>
      <c r="K12" s="3"/>
    </row>
    <row r="13" spans="3:11" ht="12.4" customHeight="1" x14ac:dyDescent="0.2">
      <c r="C13" s="65">
        <v>1</v>
      </c>
      <c r="D13" s="200" t="s">
        <v>80</v>
      </c>
      <c r="E13" s="201"/>
      <c r="F13" s="32"/>
      <c r="G13" s="77"/>
      <c r="H13" s="66">
        <f>$F13-$G13</f>
        <v>0</v>
      </c>
      <c r="I13" s="147"/>
      <c r="J13" s="273"/>
      <c r="K13" s="3"/>
    </row>
    <row r="14" spans="3:11" ht="12.4" customHeight="1" x14ac:dyDescent="0.2">
      <c r="C14" s="65">
        <v>5</v>
      </c>
      <c r="D14" s="152" t="s">
        <v>78</v>
      </c>
      <c r="E14" s="153"/>
      <c r="F14" s="32"/>
      <c r="G14" s="21">
        <f>'Receipt Totals'!G6</f>
        <v>0</v>
      </c>
      <c r="H14" s="66">
        <f t="shared" ref="H14:H91" si="0">$F14-$G14</f>
        <v>0</v>
      </c>
      <c r="I14" s="147">
        <f>'Receipt Totals'!H6</f>
        <v>0</v>
      </c>
      <c r="J14" s="273"/>
      <c r="K14" s="3"/>
    </row>
    <row r="15" spans="3:11" ht="12.4" customHeight="1" x14ac:dyDescent="0.2">
      <c r="C15" s="65">
        <v>6</v>
      </c>
      <c r="D15" s="152" t="s">
        <v>26</v>
      </c>
      <c r="E15" s="153"/>
      <c r="F15" s="27"/>
      <c r="G15" s="21">
        <f>'Receipt Totals'!G7</f>
        <v>0</v>
      </c>
      <c r="H15" s="66">
        <f t="shared" si="0"/>
        <v>0</v>
      </c>
      <c r="I15" s="147">
        <f>'Receipt Totals'!H7</f>
        <v>0</v>
      </c>
      <c r="J15" s="273"/>
      <c r="K15" s="3"/>
    </row>
    <row r="16" spans="3:11" ht="12.4" customHeight="1" x14ac:dyDescent="0.2">
      <c r="C16" s="65">
        <v>7</v>
      </c>
      <c r="D16" s="152" t="s">
        <v>27</v>
      </c>
      <c r="E16" s="153"/>
      <c r="F16" s="33"/>
      <c r="G16" s="21">
        <f>'Receipt Totals'!G8</f>
        <v>0</v>
      </c>
      <c r="H16" s="66">
        <f t="shared" si="0"/>
        <v>0</v>
      </c>
      <c r="I16" s="147">
        <f>'Receipt Totals'!H8</f>
        <v>0</v>
      </c>
      <c r="J16" s="273"/>
      <c r="K16" s="3"/>
    </row>
    <row r="17" spans="3:11" ht="12.4" customHeight="1" x14ac:dyDescent="0.2">
      <c r="C17" s="65">
        <v>8</v>
      </c>
      <c r="D17" s="152" t="s">
        <v>28</v>
      </c>
      <c r="E17" s="153"/>
      <c r="F17" s="27"/>
      <c r="G17" s="21">
        <f>'Receipt Totals'!G9</f>
        <v>0</v>
      </c>
      <c r="H17" s="66">
        <f t="shared" si="0"/>
        <v>0</v>
      </c>
      <c r="I17" s="147">
        <f>'Receipt Totals'!H9</f>
        <v>0</v>
      </c>
      <c r="J17" s="273"/>
      <c r="K17" s="3"/>
    </row>
    <row r="18" spans="3:11" ht="12.4" customHeight="1" x14ac:dyDescent="0.2">
      <c r="C18" s="65">
        <v>9</v>
      </c>
      <c r="D18" s="152" t="s">
        <v>29</v>
      </c>
      <c r="E18" s="153"/>
      <c r="F18" s="27"/>
      <c r="G18" s="21">
        <f>'Receipt Totals'!G10</f>
        <v>0</v>
      </c>
      <c r="H18" s="66">
        <f t="shared" si="0"/>
        <v>0</v>
      </c>
      <c r="I18" s="147">
        <f>'Receipt Totals'!H10</f>
        <v>0</v>
      </c>
      <c r="J18" s="273"/>
      <c r="K18" s="3"/>
    </row>
    <row r="19" spans="3:11" ht="12.4" customHeight="1" x14ac:dyDescent="0.2">
      <c r="C19" s="65">
        <v>10</v>
      </c>
      <c r="D19" s="152" t="s">
        <v>30</v>
      </c>
      <c r="E19" s="153"/>
      <c r="F19" s="27"/>
      <c r="G19" s="21">
        <f>'Receipt Totals'!G11</f>
        <v>0</v>
      </c>
      <c r="H19" s="66">
        <f t="shared" si="0"/>
        <v>0</v>
      </c>
      <c r="I19" s="147">
        <f>'Receipt Totals'!H11</f>
        <v>0</v>
      </c>
      <c r="J19" s="273"/>
      <c r="K19" s="20" t="s">
        <v>130</v>
      </c>
    </row>
    <row r="20" spans="3:11" ht="12.4" customHeight="1" x14ac:dyDescent="0.2">
      <c r="C20" s="65">
        <v>11</v>
      </c>
      <c r="D20" s="152" t="s">
        <v>31</v>
      </c>
      <c r="E20" s="153"/>
      <c r="F20" s="61"/>
      <c r="G20" s="21">
        <f>'Receipt Totals'!G12</f>
        <v>0</v>
      </c>
      <c r="H20" s="66">
        <f t="shared" si="0"/>
        <v>0</v>
      </c>
      <c r="I20" s="147">
        <f>'Receipt Totals'!H12</f>
        <v>0</v>
      </c>
      <c r="J20" s="273"/>
      <c r="K20" s="3"/>
    </row>
    <row r="21" spans="3:11" ht="12.4" customHeight="1" x14ac:dyDescent="0.2">
      <c r="C21" s="65">
        <v>12</v>
      </c>
      <c r="D21" s="152" t="s">
        <v>32</v>
      </c>
      <c r="E21" s="153"/>
      <c r="F21" s="61"/>
      <c r="G21" s="21">
        <f>'Receipt Totals'!G13</f>
        <v>0</v>
      </c>
      <c r="H21" s="66">
        <f t="shared" si="0"/>
        <v>0</v>
      </c>
      <c r="I21" s="147">
        <f>'Receipt Totals'!H13</f>
        <v>0</v>
      </c>
      <c r="J21" s="273"/>
      <c r="K21" s="3"/>
    </row>
    <row r="22" spans="3:11" ht="12.4" customHeight="1" x14ac:dyDescent="0.2">
      <c r="C22" s="65">
        <v>13</v>
      </c>
      <c r="D22" s="152" t="s">
        <v>33</v>
      </c>
      <c r="E22" s="153"/>
      <c r="F22" s="27"/>
      <c r="G22" s="21">
        <f>'Receipt Totals'!G14</f>
        <v>0</v>
      </c>
      <c r="H22" s="66">
        <f t="shared" si="0"/>
        <v>0</v>
      </c>
      <c r="I22" s="147">
        <f>'Receipt Totals'!H14</f>
        <v>0</v>
      </c>
      <c r="J22" s="273"/>
      <c r="K22" s="3"/>
    </row>
    <row r="23" spans="3:11" ht="12.4" customHeight="1" x14ac:dyDescent="0.2">
      <c r="C23" s="65">
        <v>14</v>
      </c>
      <c r="D23" s="152" t="s">
        <v>34</v>
      </c>
      <c r="E23" s="153"/>
      <c r="F23" s="61"/>
      <c r="G23" s="21">
        <f>'Receipt Totals'!G15</f>
        <v>0</v>
      </c>
      <c r="H23" s="66">
        <f t="shared" si="0"/>
        <v>0</v>
      </c>
      <c r="I23" s="147">
        <f>'Receipt Totals'!H15</f>
        <v>0</v>
      </c>
      <c r="J23" s="273"/>
      <c r="K23" s="3"/>
    </row>
    <row r="24" spans="3:11" ht="12.4" customHeight="1" x14ac:dyDescent="0.2">
      <c r="C24" s="65">
        <v>15</v>
      </c>
      <c r="D24" s="152" t="s">
        <v>35</v>
      </c>
      <c r="E24" s="153"/>
      <c r="F24" s="61"/>
      <c r="G24" s="21">
        <f>'Receipt Totals'!G16</f>
        <v>0</v>
      </c>
      <c r="H24" s="66">
        <f t="shared" si="0"/>
        <v>0</v>
      </c>
      <c r="I24" s="147">
        <f>'Receipt Totals'!H16</f>
        <v>0</v>
      </c>
      <c r="J24" s="273"/>
      <c r="K24" s="3"/>
    </row>
    <row r="25" spans="3:11" ht="12.4" customHeight="1" x14ac:dyDescent="0.2">
      <c r="C25" s="65">
        <v>16</v>
      </c>
      <c r="D25" s="152" t="s">
        <v>36</v>
      </c>
      <c r="E25" s="153"/>
      <c r="F25" s="61"/>
      <c r="G25" s="21">
        <f>'Receipt Totals'!G17</f>
        <v>0</v>
      </c>
      <c r="H25" s="66">
        <f t="shared" si="0"/>
        <v>0</v>
      </c>
      <c r="I25" s="147">
        <f>'Receipt Totals'!H17</f>
        <v>0</v>
      </c>
      <c r="J25" s="273"/>
      <c r="K25" s="3"/>
    </row>
    <row r="26" spans="3:11" ht="12.4" customHeight="1" x14ac:dyDescent="0.2">
      <c r="C26" s="65">
        <v>17</v>
      </c>
      <c r="D26" s="152" t="s">
        <v>37</v>
      </c>
      <c r="E26" s="153"/>
      <c r="F26" s="61"/>
      <c r="G26" s="21">
        <f>'Receipt Totals'!G18</f>
        <v>0</v>
      </c>
      <c r="H26" s="66">
        <f t="shared" si="0"/>
        <v>0</v>
      </c>
      <c r="I26" s="147">
        <f>'Receipt Totals'!H18</f>
        <v>0</v>
      </c>
      <c r="J26" s="273"/>
      <c r="K26" s="3"/>
    </row>
    <row r="27" spans="3:11" ht="12.4" customHeight="1" x14ac:dyDescent="0.2">
      <c r="C27" s="65">
        <v>18</v>
      </c>
      <c r="D27" s="152" t="s">
        <v>38</v>
      </c>
      <c r="E27" s="153"/>
      <c r="F27" s="61"/>
      <c r="G27" s="21">
        <f>'Receipt Totals'!G19</f>
        <v>0</v>
      </c>
      <c r="H27" s="66">
        <f t="shared" si="0"/>
        <v>0</v>
      </c>
      <c r="I27" s="147">
        <f>'Receipt Totals'!H19</f>
        <v>0</v>
      </c>
      <c r="J27" s="273"/>
      <c r="K27" s="3"/>
    </row>
    <row r="28" spans="3:11" ht="12.4" customHeight="1" x14ac:dyDescent="0.2">
      <c r="C28" s="65">
        <v>19</v>
      </c>
      <c r="D28" s="152" t="s">
        <v>39</v>
      </c>
      <c r="E28" s="153"/>
      <c r="F28" s="61"/>
      <c r="G28" s="21">
        <f>'Receipt Totals'!G20</f>
        <v>0</v>
      </c>
      <c r="H28" s="66">
        <f t="shared" si="0"/>
        <v>0</v>
      </c>
      <c r="I28" s="147">
        <f>'Receipt Totals'!H20</f>
        <v>0</v>
      </c>
      <c r="J28" s="273"/>
      <c r="K28" s="3"/>
    </row>
    <row r="29" spans="3:11" ht="12.4" customHeight="1" x14ac:dyDescent="0.2">
      <c r="C29" s="65">
        <v>20</v>
      </c>
      <c r="D29" s="152" t="s">
        <v>40</v>
      </c>
      <c r="E29" s="153"/>
      <c r="F29" s="61"/>
      <c r="G29" s="21">
        <f>'Receipt Totals'!G21</f>
        <v>0</v>
      </c>
      <c r="H29" s="66">
        <f t="shared" si="0"/>
        <v>0</v>
      </c>
      <c r="I29" s="147">
        <f>'Receipt Totals'!H21</f>
        <v>0</v>
      </c>
      <c r="J29" s="273"/>
      <c r="K29" s="3"/>
    </row>
    <row r="30" spans="3:11" ht="12.4" customHeight="1" x14ac:dyDescent="0.2">
      <c r="C30" s="65">
        <v>21</v>
      </c>
      <c r="D30" s="152" t="s">
        <v>41</v>
      </c>
      <c r="E30" s="153"/>
      <c r="F30" s="61"/>
      <c r="G30" s="21">
        <f>'Receipt Totals'!G22</f>
        <v>0</v>
      </c>
      <c r="H30" s="66">
        <f t="shared" si="0"/>
        <v>0</v>
      </c>
      <c r="I30" s="147">
        <f>'Receipt Totals'!H22</f>
        <v>0</v>
      </c>
      <c r="J30" s="273"/>
      <c r="K30" s="3"/>
    </row>
    <row r="31" spans="3:11" ht="12.4" customHeight="1" x14ac:dyDescent="0.2">
      <c r="C31" s="65">
        <v>22</v>
      </c>
      <c r="D31" s="152" t="s">
        <v>42</v>
      </c>
      <c r="E31" s="153"/>
      <c r="F31" s="61"/>
      <c r="G31" s="21">
        <f>'Receipt Totals'!G23</f>
        <v>0</v>
      </c>
      <c r="H31" s="66">
        <f t="shared" si="0"/>
        <v>0</v>
      </c>
      <c r="I31" s="147">
        <f>'Receipt Totals'!H23</f>
        <v>0</v>
      </c>
      <c r="J31" s="273"/>
      <c r="K31" s="3"/>
    </row>
    <row r="32" spans="3:11" ht="12.4" customHeight="1" x14ac:dyDescent="0.2">
      <c r="C32" s="65">
        <v>23</v>
      </c>
      <c r="D32" s="152" t="s">
        <v>43</v>
      </c>
      <c r="E32" s="153"/>
      <c r="F32" s="27"/>
      <c r="G32" s="21">
        <f>'Receipt Totals'!G24</f>
        <v>0</v>
      </c>
      <c r="H32" s="66">
        <f t="shared" si="0"/>
        <v>0</v>
      </c>
      <c r="I32" s="147">
        <f>'Receipt Totals'!H24</f>
        <v>0</v>
      </c>
      <c r="J32" s="273"/>
      <c r="K32" s="3"/>
    </row>
    <row r="33" spans="3:11" ht="12.4" customHeight="1" x14ac:dyDescent="0.2">
      <c r="C33" s="65">
        <v>24</v>
      </c>
      <c r="D33" s="152" t="s">
        <v>44</v>
      </c>
      <c r="E33" s="153"/>
      <c r="F33" s="61"/>
      <c r="G33" s="21">
        <f>'Receipt Totals'!G25</f>
        <v>0</v>
      </c>
      <c r="H33" s="66">
        <f t="shared" si="0"/>
        <v>0</v>
      </c>
      <c r="I33" s="147">
        <f>'Receipt Totals'!H25</f>
        <v>0</v>
      </c>
      <c r="J33" s="273"/>
      <c r="K33" s="3"/>
    </row>
    <row r="34" spans="3:11" ht="12.4" customHeight="1" x14ac:dyDescent="0.2">
      <c r="C34" s="65">
        <v>25</v>
      </c>
      <c r="D34" s="152" t="s">
        <v>45</v>
      </c>
      <c r="E34" s="153"/>
      <c r="F34" s="27"/>
      <c r="G34" s="21">
        <f>'Receipt Totals'!G26</f>
        <v>0</v>
      </c>
      <c r="H34" s="66">
        <f t="shared" si="0"/>
        <v>0</v>
      </c>
      <c r="I34" s="147">
        <f>'Receipt Totals'!H26</f>
        <v>0</v>
      </c>
      <c r="J34" s="273"/>
      <c r="K34" s="3"/>
    </row>
    <row r="35" spans="3:11" ht="12.4" customHeight="1" x14ac:dyDescent="0.2">
      <c r="C35" s="65">
        <v>26</v>
      </c>
      <c r="D35" s="152" t="s">
        <v>46</v>
      </c>
      <c r="E35" s="153"/>
      <c r="F35" s="61"/>
      <c r="G35" s="21">
        <f>'Receipt Totals'!G27</f>
        <v>0</v>
      </c>
      <c r="H35" s="66">
        <f t="shared" si="0"/>
        <v>0</v>
      </c>
      <c r="I35" s="147">
        <f>'Receipt Totals'!H27</f>
        <v>0</v>
      </c>
      <c r="J35" s="273"/>
      <c r="K35" s="3"/>
    </row>
    <row r="36" spans="3:11" ht="12.4" customHeight="1" x14ac:dyDescent="0.2">
      <c r="C36" s="65">
        <v>27</v>
      </c>
      <c r="D36" s="152" t="s">
        <v>47</v>
      </c>
      <c r="E36" s="153"/>
      <c r="F36" s="61"/>
      <c r="G36" s="21">
        <f>'Receipt Totals'!G28</f>
        <v>0</v>
      </c>
      <c r="H36" s="66">
        <f t="shared" si="0"/>
        <v>0</v>
      </c>
      <c r="I36" s="147">
        <f>'Receipt Totals'!H28</f>
        <v>0</v>
      </c>
      <c r="J36" s="273"/>
      <c r="K36" s="3"/>
    </row>
    <row r="37" spans="3:11" ht="12.4" customHeight="1" x14ac:dyDescent="0.2">
      <c r="C37" s="65">
        <v>28</v>
      </c>
      <c r="D37" s="152" t="s">
        <v>48</v>
      </c>
      <c r="E37" s="153"/>
      <c r="F37" s="61"/>
      <c r="G37" s="21">
        <f>'Receipt Totals'!G29</f>
        <v>0</v>
      </c>
      <c r="H37" s="66">
        <f t="shared" si="0"/>
        <v>0</v>
      </c>
      <c r="I37" s="147">
        <f>'Receipt Totals'!H29</f>
        <v>0</v>
      </c>
      <c r="J37" s="273"/>
      <c r="K37" s="3"/>
    </row>
    <row r="38" spans="3:11" ht="12.4" customHeight="1" x14ac:dyDescent="0.2">
      <c r="C38" s="65">
        <v>29</v>
      </c>
      <c r="D38" s="152" t="s">
        <v>49</v>
      </c>
      <c r="E38" s="153"/>
      <c r="F38" s="61"/>
      <c r="G38" s="21">
        <f>'Receipt Totals'!G30</f>
        <v>0</v>
      </c>
      <c r="H38" s="66">
        <f t="shared" si="0"/>
        <v>0</v>
      </c>
      <c r="I38" s="147">
        <f>'Receipt Totals'!H30</f>
        <v>0</v>
      </c>
      <c r="J38" s="273"/>
      <c r="K38" s="3"/>
    </row>
    <row r="39" spans="3:11" ht="12.4" customHeight="1" x14ac:dyDescent="0.2">
      <c r="C39" s="65">
        <v>31</v>
      </c>
      <c r="D39" s="152" t="s">
        <v>50</v>
      </c>
      <c r="E39" s="153"/>
      <c r="F39" s="61"/>
      <c r="G39" s="21">
        <f>'Receipt Totals'!G31</f>
        <v>0</v>
      </c>
      <c r="H39" s="66">
        <f t="shared" si="0"/>
        <v>0</v>
      </c>
      <c r="I39" s="147">
        <f>'Receipt Totals'!H31</f>
        <v>0</v>
      </c>
      <c r="J39" s="273"/>
      <c r="K39" s="3"/>
    </row>
    <row r="40" spans="3:11" ht="12.4" customHeight="1" x14ac:dyDescent="0.2">
      <c r="C40" s="65">
        <v>32</v>
      </c>
      <c r="D40" s="152" t="s">
        <v>51</v>
      </c>
      <c r="E40" s="153"/>
      <c r="F40" s="61"/>
      <c r="G40" s="21">
        <f>'Receipt Totals'!G32</f>
        <v>0</v>
      </c>
      <c r="H40" s="66">
        <f t="shared" si="0"/>
        <v>0</v>
      </c>
      <c r="I40" s="147">
        <f>'Receipt Totals'!H32</f>
        <v>0</v>
      </c>
      <c r="J40" s="273"/>
      <c r="K40" s="3"/>
    </row>
    <row r="41" spans="3:11" ht="12.4" customHeight="1" x14ac:dyDescent="0.2">
      <c r="C41" s="65">
        <v>33</v>
      </c>
      <c r="D41" s="152" t="s">
        <v>52</v>
      </c>
      <c r="E41" s="153"/>
      <c r="F41" s="61"/>
      <c r="G41" s="21">
        <f>'Receipt Totals'!G33</f>
        <v>0</v>
      </c>
      <c r="H41" s="66">
        <f t="shared" si="0"/>
        <v>0</v>
      </c>
      <c r="I41" s="147">
        <f>'Receipt Totals'!H33</f>
        <v>0</v>
      </c>
      <c r="J41" s="273"/>
      <c r="K41" s="3"/>
    </row>
    <row r="42" spans="3:11" ht="12.4" customHeight="1" x14ac:dyDescent="0.2">
      <c r="C42" s="65">
        <v>34</v>
      </c>
      <c r="D42" s="152" t="s">
        <v>53</v>
      </c>
      <c r="E42" s="153"/>
      <c r="F42" s="61"/>
      <c r="G42" s="21">
        <f>'Receipt Totals'!G34</f>
        <v>0</v>
      </c>
      <c r="H42" s="66">
        <f t="shared" si="0"/>
        <v>0</v>
      </c>
      <c r="I42" s="147">
        <f>'Receipt Totals'!H34</f>
        <v>0</v>
      </c>
      <c r="J42" s="273"/>
      <c r="K42" s="3"/>
    </row>
    <row r="43" spans="3:11" ht="12.4" customHeight="1" x14ac:dyDescent="0.2">
      <c r="C43" s="65">
        <v>35</v>
      </c>
      <c r="D43" s="152" t="s">
        <v>54</v>
      </c>
      <c r="E43" s="153"/>
      <c r="F43" s="61"/>
      <c r="G43" s="21">
        <f>'Receipt Totals'!G35</f>
        <v>0</v>
      </c>
      <c r="H43" s="66">
        <f t="shared" si="0"/>
        <v>0</v>
      </c>
      <c r="I43" s="147">
        <f>'Receipt Totals'!H35</f>
        <v>0</v>
      </c>
      <c r="J43" s="273"/>
      <c r="K43" s="3"/>
    </row>
    <row r="44" spans="3:11" ht="12.4" customHeight="1" x14ac:dyDescent="0.2">
      <c r="C44" s="65">
        <v>36</v>
      </c>
      <c r="D44" s="152" t="s">
        <v>55</v>
      </c>
      <c r="E44" s="153"/>
      <c r="F44" s="61"/>
      <c r="G44" s="21">
        <f>'Receipt Totals'!G36</f>
        <v>0</v>
      </c>
      <c r="H44" s="66">
        <f t="shared" si="0"/>
        <v>0</v>
      </c>
      <c r="I44" s="147">
        <f>'Receipt Totals'!H36</f>
        <v>0</v>
      </c>
      <c r="J44" s="273"/>
      <c r="K44" s="3"/>
    </row>
    <row r="45" spans="3:11" ht="12.4" customHeight="1" x14ac:dyDescent="0.2">
      <c r="C45" s="65">
        <v>37</v>
      </c>
      <c r="D45" s="152" t="s">
        <v>56</v>
      </c>
      <c r="E45" s="153"/>
      <c r="F45" s="61"/>
      <c r="G45" s="21">
        <f>'Receipt Totals'!G37</f>
        <v>0</v>
      </c>
      <c r="H45" s="66">
        <f t="shared" si="0"/>
        <v>0</v>
      </c>
      <c r="I45" s="147">
        <f>'Receipt Totals'!H37</f>
        <v>0</v>
      </c>
      <c r="J45" s="273"/>
      <c r="K45" s="3"/>
    </row>
    <row r="46" spans="3:11" ht="12.4" customHeight="1" x14ac:dyDescent="0.2">
      <c r="C46" s="65">
        <v>38</v>
      </c>
      <c r="D46" s="152" t="s">
        <v>57</v>
      </c>
      <c r="E46" s="153"/>
      <c r="F46" s="61"/>
      <c r="G46" s="21">
        <f>'Receipt Totals'!G38</f>
        <v>0</v>
      </c>
      <c r="H46" s="66">
        <f t="shared" si="0"/>
        <v>0</v>
      </c>
      <c r="I46" s="147">
        <f>'Receipt Totals'!H38</f>
        <v>0</v>
      </c>
      <c r="J46" s="273"/>
      <c r="K46" s="3"/>
    </row>
    <row r="47" spans="3:11" ht="12.4" customHeight="1" x14ac:dyDescent="0.2">
      <c r="C47" s="65">
        <v>39</v>
      </c>
      <c r="D47" s="152" t="s">
        <v>83</v>
      </c>
      <c r="E47" s="153"/>
      <c r="F47" s="27"/>
      <c r="G47" s="21">
        <f>'Receipt Totals'!G39</f>
        <v>0</v>
      </c>
      <c r="H47" s="66">
        <f t="shared" si="0"/>
        <v>0</v>
      </c>
      <c r="I47" s="147">
        <f>'Receipt Totals'!H39</f>
        <v>0</v>
      </c>
      <c r="J47" s="273"/>
      <c r="K47" s="3"/>
    </row>
    <row r="48" spans="3:11" ht="12.4" customHeight="1" x14ac:dyDescent="0.2">
      <c r="C48" s="65">
        <v>40</v>
      </c>
      <c r="D48" s="152" t="s">
        <v>58</v>
      </c>
      <c r="E48" s="153"/>
      <c r="F48" s="61"/>
      <c r="G48" s="21">
        <f>'Receipt Totals'!G40</f>
        <v>0</v>
      </c>
      <c r="H48" s="66">
        <f t="shared" si="0"/>
        <v>0</v>
      </c>
      <c r="I48" s="147">
        <f>'Receipt Totals'!H40</f>
        <v>0</v>
      </c>
      <c r="J48" s="273"/>
      <c r="K48" s="3"/>
    </row>
    <row r="49" spans="3:11" ht="12.4" customHeight="1" x14ac:dyDescent="0.2">
      <c r="C49" s="65">
        <v>41</v>
      </c>
      <c r="D49" s="152" t="s">
        <v>59</v>
      </c>
      <c r="E49" s="153"/>
      <c r="F49" s="61"/>
      <c r="G49" s="21">
        <f>'Receipt Totals'!G41</f>
        <v>0</v>
      </c>
      <c r="H49" s="66">
        <f t="shared" si="0"/>
        <v>0</v>
      </c>
      <c r="I49" s="147">
        <f>'Receipt Totals'!H41</f>
        <v>0</v>
      </c>
      <c r="J49" s="273"/>
      <c r="K49" s="3"/>
    </row>
    <row r="50" spans="3:11" ht="12.4" customHeight="1" x14ac:dyDescent="0.2">
      <c r="C50" s="65">
        <v>42</v>
      </c>
      <c r="D50" s="152" t="s">
        <v>60</v>
      </c>
      <c r="E50" s="153"/>
      <c r="F50" s="61"/>
      <c r="G50" s="21">
        <f>'Receipt Totals'!G42</f>
        <v>0</v>
      </c>
      <c r="H50" s="66">
        <f t="shared" si="0"/>
        <v>0</v>
      </c>
      <c r="I50" s="147">
        <f>'Receipt Totals'!H42</f>
        <v>0</v>
      </c>
      <c r="J50" s="273"/>
      <c r="K50" s="3"/>
    </row>
    <row r="51" spans="3:11" ht="12.4" customHeight="1" x14ac:dyDescent="0.2">
      <c r="C51" s="65">
        <v>43</v>
      </c>
      <c r="D51" s="152" t="s">
        <v>61</v>
      </c>
      <c r="E51" s="153"/>
      <c r="F51" s="61"/>
      <c r="G51" s="21">
        <f>'Receipt Totals'!G43</f>
        <v>0</v>
      </c>
      <c r="H51" s="66">
        <f t="shared" si="0"/>
        <v>0</v>
      </c>
      <c r="I51" s="147">
        <f>'Receipt Totals'!H43</f>
        <v>0</v>
      </c>
      <c r="J51" s="273"/>
      <c r="K51" s="3"/>
    </row>
    <row r="52" spans="3:11" ht="12.4" customHeight="1" x14ac:dyDescent="0.2">
      <c r="C52" s="65">
        <v>44</v>
      </c>
      <c r="D52" s="152" t="s">
        <v>62</v>
      </c>
      <c r="E52" s="153"/>
      <c r="F52" s="61"/>
      <c r="G52" s="21">
        <f>'Receipt Totals'!G44</f>
        <v>0</v>
      </c>
      <c r="H52" s="66">
        <f t="shared" si="0"/>
        <v>0</v>
      </c>
      <c r="I52" s="147">
        <f>'Receipt Totals'!H44</f>
        <v>0</v>
      </c>
      <c r="J52" s="273"/>
      <c r="K52" s="3"/>
    </row>
    <row r="53" spans="3:11" ht="12.4" customHeight="1" x14ac:dyDescent="0.2">
      <c r="C53" s="65">
        <v>45</v>
      </c>
      <c r="D53" s="152" t="s">
        <v>63</v>
      </c>
      <c r="E53" s="153"/>
      <c r="F53" s="27"/>
      <c r="G53" s="21">
        <f>'Receipt Totals'!G45</f>
        <v>0</v>
      </c>
      <c r="H53" s="66">
        <f t="shared" si="0"/>
        <v>0</v>
      </c>
      <c r="I53" s="147">
        <f>'Receipt Totals'!H45</f>
        <v>0</v>
      </c>
      <c r="J53" s="273"/>
      <c r="K53" s="3"/>
    </row>
    <row r="54" spans="3:11" ht="12.4" customHeight="1" x14ac:dyDescent="0.2">
      <c r="C54" s="65">
        <v>46</v>
      </c>
      <c r="D54" s="152" t="s">
        <v>64</v>
      </c>
      <c r="E54" s="153"/>
      <c r="F54" s="61"/>
      <c r="G54" s="21">
        <f>'Receipt Totals'!G46</f>
        <v>0</v>
      </c>
      <c r="H54" s="66">
        <f t="shared" si="0"/>
        <v>0</v>
      </c>
      <c r="I54" s="147">
        <f>'Receipt Totals'!H46</f>
        <v>0</v>
      </c>
      <c r="J54" s="273"/>
      <c r="K54" s="3"/>
    </row>
    <row r="55" spans="3:11" ht="12.4" customHeight="1" x14ac:dyDescent="0.2">
      <c r="C55" s="65">
        <v>47</v>
      </c>
      <c r="D55" s="152" t="s">
        <v>65</v>
      </c>
      <c r="E55" s="153"/>
      <c r="F55" s="61"/>
      <c r="G55" s="21">
        <f>'Receipt Totals'!G47</f>
        <v>0</v>
      </c>
      <c r="H55" s="66">
        <f t="shared" si="0"/>
        <v>0</v>
      </c>
      <c r="I55" s="147">
        <f>'Receipt Totals'!H47</f>
        <v>0</v>
      </c>
      <c r="J55" s="273"/>
      <c r="K55" s="3"/>
    </row>
    <row r="56" spans="3:11" ht="12.4" customHeight="1" x14ac:dyDescent="0.2">
      <c r="C56" s="65">
        <v>48</v>
      </c>
      <c r="D56" s="152" t="s">
        <v>66</v>
      </c>
      <c r="E56" s="153"/>
      <c r="F56" s="61"/>
      <c r="G56" s="21">
        <f>'Receipt Totals'!G48</f>
        <v>0</v>
      </c>
      <c r="H56" s="66">
        <f t="shared" si="0"/>
        <v>0</v>
      </c>
      <c r="I56" s="147">
        <f>'Receipt Totals'!H48</f>
        <v>0</v>
      </c>
      <c r="J56" s="273"/>
      <c r="K56" s="3"/>
    </row>
    <row r="57" spans="3:11" ht="12.4" customHeight="1" x14ac:dyDescent="0.2">
      <c r="C57" s="65">
        <v>49</v>
      </c>
      <c r="D57" s="152" t="s">
        <v>67</v>
      </c>
      <c r="E57" s="153"/>
      <c r="F57" s="27"/>
      <c r="G57" s="21">
        <f>'Receipt Totals'!G49</f>
        <v>0</v>
      </c>
      <c r="H57" s="66">
        <f t="shared" si="0"/>
        <v>0</v>
      </c>
      <c r="I57" s="147">
        <f>'Receipt Totals'!H49</f>
        <v>0</v>
      </c>
      <c r="J57" s="273"/>
      <c r="K57" s="3"/>
    </row>
    <row r="58" spans="3:11" ht="12.4" customHeight="1" x14ac:dyDescent="0.2">
      <c r="C58" s="65">
        <v>50</v>
      </c>
      <c r="D58" s="152" t="s">
        <v>68</v>
      </c>
      <c r="E58" s="153"/>
      <c r="F58" s="44">
        <v>2100</v>
      </c>
      <c r="G58" s="21">
        <f>'Receipt Totals'!G50</f>
        <v>0</v>
      </c>
      <c r="H58" s="66">
        <f>F58-G58</f>
        <v>2100</v>
      </c>
      <c r="I58" s="147">
        <f>'Receipt Totals'!H50</f>
        <v>0</v>
      </c>
      <c r="J58" s="273"/>
      <c r="K58" s="3"/>
    </row>
    <row r="59" spans="3:11" ht="12.4" customHeight="1" x14ac:dyDescent="0.2">
      <c r="C59" s="65">
        <v>52</v>
      </c>
      <c r="D59" s="152" t="s">
        <v>69</v>
      </c>
      <c r="E59" s="153"/>
      <c r="F59" s="27"/>
      <c r="G59" s="21">
        <f>'Receipt Totals'!G51</f>
        <v>0</v>
      </c>
      <c r="H59" s="66">
        <f t="shared" si="0"/>
        <v>0</v>
      </c>
      <c r="I59" s="147">
        <f>'Receipt Totals'!H51</f>
        <v>0</v>
      </c>
      <c r="J59" s="273"/>
      <c r="K59" s="3"/>
    </row>
    <row r="60" spans="3:11" ht="12.4" customHeight="1" thickBot="1" x14ac:dyDescent="0.25">
      <c r="C60" s="65">
        <v>53</v>
      </c>
      <c r="D60" s="152" t="s">
        <v>70</v>
      </c>
      <c r="E60" s="169"/>
      <c r="F60" s="27"/>
      <c r="G60" s="21">
        <f>'Receipt Totals'!G52</f>
        <v>0</v>
      </c>
      <c r="H60" s="66">
        <f t="shared" si="0"/>
        <v>0</v>
      </c>
      <c r="I60" s="147">
        <f>'Receipt Totals'!H52</f>
        <v>0</v>
      </c>
      <c r="J60" s="273"/>
      <c r="K60" s="3"/>
    </row>
    <row r="61" spans="3:11" ht="12.4" customHeight="1" thickBot="1" x14ac:dyDescent="0.25">
      <c r="C61" s="65">
        <v>54</v>
      </c>
      <c r="D61" s="43" t="s">
        <v>139</v>
      </c>
      <c r="E61" s="132" t="e">
        <f>SUM(F61/I61)</f>
        <v>#DIV/0!</v>
      </c>
      <c r="F61" s="50"/>
      <c r="G61" s="21">
        <f>'Receipt Totals'!G53</f>
        <v>0</v>
      </c>
      <c r="H61" s="66">
        <f>F61</f>
        <v>0</v>
      </c>
      <c r="I61" s="147">
        <f>SUM(H14:H57,H59:H60,H62:H88)</f>
        <v>0</v>
      </c>
      <c r="J61" s="273"/>
      <c r="K61" s="3"/>
    </row>
    <row r="62" spans="3:11" ht="12.4" customHeight="1" x14ac:dyDescent="0.2">
      <c r="C62" s="67">
        <v>55</v>
      </c>
      <c r="D62" s="152" t="s">
        <v>71</v>
      </c>
      <c r="E62" s="170"/>
      <c r="F62" s="27"/>
      <c r="G62" s="21">
        <f>'Receipt Totals'!G54</f>
        <v>0</v>
      </c>
      <c r="H62" s="68">
        <f t="shared" si="0"/>
        <v>0</v>
      </c>
      <c r="I62" s="147">
        <f>'Receipt Totals'!H54</f>
        <v>0</v>
      </c>
      <c r="J62" s="273"/>
      <c r="K62" s="3"/>
    </row>
    <row r="63" spans="3:11" ht="12.4" customHeight="1" x14ac:dyDescent="0.2">
      <c r="C63" s="67">
        <v>56</v>
      </c>
      <c r="D63" s="152" t="s">
        <v>72</v>
      </c>
      <c r="E63" s="153"/>
      <c r="F63" s="27"/>
      <c r="G63" s="21">
        <f>'Receipt Totals'!G55</f>
        <v>0</v>
      </c>
      <c r="H63" s="68">
        <f t="shared" si="0"/>
        <v>0</v>
      </c>
      <c r="I63" s="147">
        <f>'Receipt Totals'!H55</f>
        <v>0</v>
      </c>
      <c r="J63" s="273"/>
      <c r="K63" s="3"/>
    </row>
    <row r="64" spans="3:11" ht="12.4" customHeight="1" x14ac:dyDescent="0.2">
      <c r="C64" s="67">
        <v>57</v>
      </c>
      <c r="D64" s="152" t="s">
        <v>73</v>
      </c>
      <c r="E64" s="153"/>
      <c r="F64" s="27"/>
      <c r="G64" s="21">
        <f>'Receipt Totals'!G56</f>
        <v>0</v>
      </c>
      <c r="H64" s="68">
        <f t="shared" si="0"/>
        <v>0</v>
      </c>
      <c r="I64" s="147">
        <f>'Receipt Totals'!H56</f>
        <v>0</v>
      </c>
      <c r="J64" s="273"/>
      <c r="K64" s="3"/>
    </row>
    <row r="65" spans="1:11" ht="12.4" customHeight="1" x14ac:dyDescent="0.2">
      <c r="C65" s="67">
        <v>58</v>
      </c>
      <c r="D65" s="152" t="s">
        <v>74</v>
      </c>
      <c r="E65" s="153"/>
      <c r="F65" s="27"/>
      <c r="G65" s="21">
        <f>'Receipt Totals'!G57</f>
        <v>0</v>
      </c>
      <c r="H65" s="68">
        <f t="shared" si="0"/>
        <v>0</v>
      </c>
      <c r="I65" s="147">
        <f>'Receipt Totals'!H57</f>
        <v>0</v>
      </c>
      <c r="J65" s="273"/>
      <c r="K65" s="3"/>
    </row>
    <row r="66" spans="1:11" ht="12.4" customHeight="1" x14ac:dyDescent="0.2">
      <c r="C66" s="67">
        <v>60</v>
      </c>
      <c r="D66" s="152" t="s">
        <v>75</v>
      </c>
      <c r="E66" s="153"/>
      <c r="F66" s="27"/>
      <c r="G66" s="21">
        <f>'Receipt Totals'!G58</f>
        <v>0</v>
      </c>
      <c r="H66" s="68">
        <f t="shared" si="0"/>
        <v>0</v>
      </c>
      <c r="I66" s="147">
        <f>'Receipt Totals'!H58</f>
        <v>0</v>
      </c>
      <c r="J66" s="273"/>
      <c r="K66" s="3"/>
    </row>
    <row r="67" spans="1:11" ht="12.4" customHeight="1" x14ac:dyDescent="0.2">
      <c r="C67" s="67">
        <v>61</v>
      </c>
      <c r="D67" s="152" t="s">
        <v>76</v>
      </c>
      <c r="E67" s="153"/>
      <c r="F67" s="27"/>
      <c r="G67" s="21">
        <f>'Receipt Totals'!G59</f>
        <v>0</v>
      </c>
      <c r="H67" s="68">
        <f t="shared" si="0"/>
        <v>0</v>
      </c>
      <c r="I67" s="147">
        <f>'Receipt Totals'!H59</f>
        <v>0</v>
      </c>
      <c r="J67" s="273"/>
      <c r="K67" s="3"/>
    </row>
    <row r="68" spans="1:11" ht="12.4" customHeight="1" x14ac:dyDescent="0.2">
      <c r="A68" s="142" t="b">
        <f>ISBLANK(D68)</f>
        <v>1</v>
      </c>
      <c r="C68" s="67" t="str">
        <f>IF(A68=TRUE,"TBD","62")</f>
        <v>TBD</v>
      </c>
      <c r="D68" s="167"/>
      <c r="E68" s="168"/>
      <c r="F68" s="34"/>
      <c r="G68" s="21">
        <f>'Receipt Totals'!G60</f>
        <v>0</v>
      </c>
      <c r="H68" s="68">
        <f t="shared" si="0"/>
        <v>0</v>
      </c>
      <c r="I68" s="147">
        <f>'Receipt Totals'!H60</f>
        <v>0</v>
      </c>
      <c r="J68" s="273"/>
      <c r="K68" s="3"/>
    </row>
    <row r="69" spans="1:11" ht="12.4" customHeight="1" x14ac:dyDescent="0.2">
      <c r="A69" s="142" t="b">
        <f t="shared" ref="A69:A88" si="1">ISBLANK(D69)</f>
        <v>1</v>
      </c>
      <c r="C69" s="67" t="str">
        <f>IF(A69=TRUE,"TBD","63")</f>
        <v>TBD</v>
      </c>
      <c r="D69" s="167"/>
      <c r="E69" s="168"/>
      <c r="F69" s="34"/>
      <c r="G69" s="21">
        <f>'Receipt Totals'!G61</f>
        <v>0</v>
      </c>
      <c r="H69" s="68">
        <f t="shared" si="0"/>
        <v>0</v>
      </c>
      <c r="I69" s="147">
        <f>'Receipt Totals'!H61</f>
        <v>0</v>
      </c>
      <c r="J69" s="273"/>
      <c r="K69" s="3"/>
    </row>
    <row r="70" spans="1:11" ht="12.4" customHeight="1" x14ac:dyDescent="0.2">
      <c r="A70" s="142" t="b">
        <f t="shared" si="1"/>
        <v>1</v>
      </c>
      <c r="C70" s="67" t="str">
        <f>IF(A70=TRUE,"TBD","64")</f>
        <v>TBD</v>
      </c>
      <c r="D70" s="167"/>
      <c r="E70" s="168"/>
      <c r="F70" s="34"/>
      <c r="G70" s="21">
        <f>'Receipt Totals'!G62</f>
        <v>0</v>
      </c>
      <c r="H70" s="68">
        <f t="shared" si="0"/>
        <v>0</v>
      </c>
      <c r="I70" s="147">
        <f>'Receipt Totals'!H62</f>
        <v>0</v>
      </c>
      <c r="J70" s="273"/>
      <c r="K70" s="3"/>
    </row>
    <row r="71" spans="1:11" ht="12.4" customHeight="1" x14ac:dyDescent="0.2">
      <c r="A71" s="142" t="b">
        <f t="shared" si="1"/>
        <v>1</v>
      </c>
      <c r="C71" s="67" t="str">
        <f>IF(A71=TRUE,"TBD","65")</f>
        <v>TBD</v>
      </c>
      <c r="D71" s="167"/>
      <c r="E71" s="168"/>
      <c r="F71" s="34"/>
      <c r="G71" s="21">
        <f>'Receipt Totals'!G63</f>
        <v>0</v>
      </c>
      <c r="H71" s="68">
        <f t="shared" si="0"/>
        <v>0</v>
      </c>
      <c r="I71" s="147">
        <f>'Receipt Totals'!H63</f>
        <v>0</v>
      </c>
      <c r="J71" s="273"/>
      <c r="K71" s="3"/>
    </row>
    <row r="72" spans="1:11" ht="12.4" customHeight="1" x14ac:dyDescent="0.2">
      <c r="A72" s="142" t="b">
        <f t="shared" si="1"/>
        <v>1</v>
      </c>
      <c r="C72" s="67" t="str">
        <f>IF(A72=TRUE,"TBD","66")</f>
        <v>TBD</v>
      </c>
      <c r="D72" s="167"/>
      <c r="E72" s="168"/>
      <c r="F72" s="34"/>
      <c r="G72" s="21">
        <f>'Receipt Totals'!G64</f>
        <v>0</v>
      </c>
      <c r="H72" s="68">
        <f t="shared" si="0"/>
        <v>0</v>
      </c>
      <c r="I72" s="147">
        <f>'Receipt Totals'!H64</f>
        <v>0</v>
      </c>
      <c r="J72" s="273"/>
      <c r="K72" s="3"/>
    </row>
    <row r="73" spans="1:11" ht="12.4" customHeight="1" x14ac:dyDescent="0.2">
      <c r="A73" s="142" t="b">
        <f t="shared" si="1"/>
        <v>1</v>
      </c>
      <c r="C73" s="67" t="str">
        <f>IF(A73=TRUE,"TBD","67")</f>
        <v>TBD</v>
      </c>
      <c r="D73" s="167"/>
      <c r="E73" s="168"/>
      <c r="F73" s="34"/>
      <c r="G73" s="21">
        <f>'Receipt Totals'!G65</f>
        <v>0</v>
      </c>
      <c r="H73" s="68">
        <f t="shared" si="0"/>
        <v>0</v>
      </c>
      <c r="I73" s="147">
        <f>'Receipt Totals'!H65</f>
        <v>0</v>
      </c>
      <c r="J73" s="273"/>
      <c r="K73" s="3"/>
    </row>
    <row r="74" spans="1:11" ht="12.4" customHeight="1" x14ac:dyDescent="0.2">
      <c r="A74" s="142" t="b">
        <f t="shared" si="1"/>
        <v>1</v>
      </c>
      <c r="C74" s="67" t="str">
        <f>IF(A74=TRUE,"TBD","68")</f>
        <v>TBD</v>
      </c>
      <c r="D74" s="167"/>
      <c r="E74" s="168"/>
      <c r="F74" s="34"/>
      <c r="G74" s="21">
        <f>'Receipt Totals'!G66</f>
        <v>0</v>
      </c>
      <c r="H74" s="68">
        <f t="shared" si="0"/>
        <v>0</v>
      </c>
      <c r="I74" s="147">
        <f>'Receipt Totals'!H66</f>
        <v>0</v>
      </c>
      <c r="J74" s="273"/>
      <c r="K74" s="3"/>
    </row>
    <row r="75" spans="1:11" ht="12.4" customHeight="1" x14ac:dyDescent="0.2">
      <c r="A75" s="142" t="b">
        <f t="shared" si="1"/>
        <v>1</v>
      </c>
      <c r="C75" s="67" t="str">
        <f>IF(A75=TRUE,"TBD","69")</f>
        <v>TBD</v>
      </c>
      <c r="D75" s="167"/>
      <c r="E75" s="168"/>
      <c r="F75" s="34"/>
      <c r="G75" s="21">
        <f>'Receipt Totals'!G67</f>
        <v>0</v>
      </c>
      <c r="H75" s="68">
        <f t="shared" si="0"/>
        <v>0</v>
      </c>
      <c r="I75" s="147">
        <f>'Receipt Totals'!H67</f>
        <v>0</v>
      </c>
      <c r="J75" s="273"/>
      <c r="K75" s="3"/>
    </row>
    <row r="76" spans="1:11" ht="12.4" customHeight="1" x14ac:dyDescent="0.2">
      <c r="A76" s="142" t="b">
        <f t="shared" si="1"/>
        <v>1</v>
      </c>
      <c r="C76" s="67" t="str">
        <f>IF(A76=TRUE,"TBD","70")</f>
        <v>TBD</v>
      </c>
      <c r="D76" s="167"/>
      <c r="E76" s="168"/>
      <c r="F76" s="34"/>
      <c r="G76" s="21">
        <f>'Receipt Totals'!G68</f>
        <v>0</v>
      </c>
      <c r="H76" s="68">
        <f t="shared" si="0"/>
        <v>0</v>
      </c>
      <c r="I76" s="147">
        <f>'Receipt Totals'!H68</f>
        <v>0</v>
      </c>
      <c r="J76" s="273"/>
      <c r="K76" s="3"/>
    </row>
    <row r="77" spans="1:11" ht="12.4" customHeight="1" x14ac:dyDescent="0.2">
      <c r="A77" s="142" t="b">
        <f t="shared" si="1"/>
        <v>1</v>
      </c>
      <c r="C77" s="67" t="str">
        <f>IF(A77=TRUE,"TBD","71")</f>
        <v>TBD</v>
      </c>
      <c r="D77" s="167"/>
      <c r="E77" s="168"/>
      <c r="F77" s="34"/>
      <c r="G77" s="21">
        <f>'Receipt Totals'!G69</f>
        <v>0</v>
      </c>
      <c r="H77" s="68">
        <f t="shared" si="0"/>
        <v>0</v>
      </c>
      <c r="I77" s="147">
        <f>'Receipt Totals'!H69</f>
        <v>0</v>
      </c>
      <c r="J77" s="273"/>
      <c r="K77" s="3"/>
    </row>
    <row r="78" spans="1:11" ht="12.4" customHeight="1" x14ac:dyDescent="0.2">
      <c r="A78" s="142" t="b">
        <f t="shared" si="1"/>
        <v>1</v>
      </c>
      <c r="C78" s="67" t="str">
        <f>IF(A78=TRUE,"TBD","72")</f>
        <v>TBD</v>
      </c>
      <c r="D78" s="167"/>
      <c r="E78" s="168"/>
      <c r="F78" s="34"/>
      <c r="G78" s="21">
        <f>'Receipt Totals'!G70</f>
        <v>0</v>
      </c>
      <c r="H78" s="68">
        <f t="shared" si="0"/>
        <v>0</v>
      </c>
      <c r="I78" s="147">
        <f>'Receipt Totals'!H70</f>
        <v>0</v>
      </c>
      <c r="J78" s="273"/>
      <c r="K78" s="3"/>
    </row>
    <row r="79" spans="1:11" ht="12.4" customHeight="1" x14ac:dyDescent="0.2">
      <c r="A79" s="142" t="b">
        <f t="shared" si="1"/>
        <v>1</v>
      </c>
      <c r="C79" s="67" t="str">
        <f>IF(A79=TRUE,"TBD","73")</f>
        <v>TBD</v>
      </c>
      <c r="D79" s="167"/>
      <c r="E79" s="168"/>
      <c r="F79" s="34"/>
      <c r="G79" s="21">
        <f>'Receipt Totals'!G71</f>
        <v>0</v>
      </c>
      <c r="H79" s="68">
        <f t="shared" si="0"/>
        <v>0</v>
      </c>
      <c r="I79" s="147">
        <f>'Receipt Totals'!H71</f>
        <v>0</v>
      </c>
      <c r="J79" s="273"/>
      <c r="K79" s="3"/>
    </row>
    <row r="80" spans="1:11" ht="12.4" customHeight="1" x14ac:dyDescent="0.2">
      <c r="A80" s="142" t="b">
        <f t="shared" si="1"/>
        <v>1</v>
      </c>
      <c r="C80" s="67" t="str">
        <f>IF(A80=TRUE,"TBD","74")</f>
        <v>TBD</v>
      </c>
      <c r="D80" s="167"/>
      <c r="E80" s="168"/>
      <c r="F80" s="34"/>
      <c r="G80" s="21">
        <f>'Receipt Totals'!G72</f>
        <v>0</v>
      </c>
      <c r="H80" s="68">
        <f t="shared" si="0"/>
        <v>0</v>
      </c>
      <c r="I80" s="147">
        <f>'Receipt Totals'!H72</f>
        <v>0</v>
      </c>
      <c r="J80" s="273"/>
      <c r="K80" s="3"/>
    </row>
    <row r="81" spans="1:11" ht="12.4" customHeight="1" x14ac:dyDescent="0.2">
      <c r="A81" s="142" t="b">
        <f t="shared" si="1"/>
        <v>1</v>
      </c>
      <c r="C81" s="67" t="str">
        <f>IF(A81=TRUE,"TBD","75")</f>
        <v>TBD</v>
      </c>
      <c r="D81" s="167"/>
      <c r="E81" s="168"/>
      <c r="F81" s="34"/>
      <c r="G81" s="49"/>
      <c r="H81" s="68">
        <f t="shared" si="0"/>
        <v>0</v>
      </c>
      <c r="I81" s="147">
        <f>'Receipt Totals'!H73</f>
        <v>0</v>
      </c>
      <c r="J81" s="273"/>
      <c r="K81" s="3"/>
    </row>
    <row r="82" spans="1:11" ht="12.4" customHeight="1" x14ac:dyDescent="0.2">
      <c r="A82" s="142" t="b">
        <f t="shared" si="1"/>
        <v>1</v>
      </c>
      <c r="C82" s="67" t="str">
        <f>IF(A82=TRUE,"TBD","76")</f>
        <v>TBD</v>
      </c>
      <c r="D82" s="167"/>
      <c r="E82" s="168"/>
      <c r="F82" s="34"/>
      <c r="G82" s="49"/>
      <c r="H82" s="68">
        <f t="shared" si="0"/>
        <v>0</v>
      </c>
      <c r="I82" s="147" t="str">
        <f>'Receipt Totals'!H74</f>
        <v xml:space="preserve"> </v>
      </c>
      <c r="J82" s="273"/>
      <c r="K82" s="3"/>
    </row>
    <row r="83" spans="1:11" ht="12.4" customHeight="1" x14ac:dyDescent="0.2">
      <c r="A83" s="142" t="b">
        <f t="shared" si="1"/>
        <v>1</v>
      </c>
      <c r="C83" s="67" t="str">
        <f>IF(A83=TRUE,"TBD","77")</f>
        <v>TBD</v>
      </c>
      <c r="D83" s="167"/>
      <c r="E83" s="168"/>
      <c r="F83" s="34"/>
      <c r="G83" s="49"/>
      <c r="H83" s="68">
        <f t="shared" si="0"/>
        <v>0</v>
      </c>
      <c r="I83" s="147">
        <f>'Receipt Totals'!H75</f>
        <v>0</v>
      </c>
      <c r="J83" s="273"/>
      <c r="K83" s="3"/>
    </row>
    <row r="84" spans="1:11" ht="12.4" customHeight="1" x14ac:dyDescent="0.2">
      <c r="A84" s="142" t="b">
        <f t="shared" si="1"/>
        <v>1</v>
      </c>
      <c r="C84" s="67" t="str">
        <f>IF(A84=TRUE,"TBD","78")</f>
        <v>TBD</v>
      </c>
      <c r="D84" s="167"/>
      <c r="E84" s="168"/>
      <c r="F84" s="34"/>
      <c r="G84" s="49"/>
      <c r="H84" s="68">
        <f t="shared" si="0"/>
        <v>0</v>
      </c>
      <c r="I84" s="147">
        <f>'Receipt Totals'!H76</f>
        <v>0</v>
      </c>
      <c r="J84" s="273"/>
      <c r="K84" s="3"/>
    </row>
    <row r="85" spans="1:11" ht="12.4" customHeight="1" x14ac:dyDescent="0.2">
      <c r="A85" s="142" t="b">
        <f t="shared" si="1"/>
        <v>1</v>
      </c>
      <c r="C85" s="67" t="str">
        <f>IF(A85=TRUE,"TBD","79")</f>
        <v>TBD</v>
      </c>
      <c r="D85" s="167"/>
      <c r="E85" s="168"/>
      <c r="F85" s="34"/>
      <c r="G85" s="49"/>
      <c r="H85" s="68">
        <f t="shared" si="0"/>
        <v>0</v>
      </c>
      <c r="I85" s="147">
        <f>'Receipt Totals'!H77</f>
        <v>0</v>
      </c>
      <c r="J85" s="273"/>
      <c r="K85" s="3"/>
    </row>
    <row r="86" spans="1:11" ht="12.4" customHeight="1" x14ac:dyDescent="0.2">
      <c r="A86" s="142" t="b">
        <f t="shared" si="1"/>
        <v>1</v>
      </c>
      <c r="C86" s="67" t="str">
        <f>IF(A86=TRUE,"TBD","80")</f>
        <v>TBD</v>
      </c>
      <c r="D86" s="167"/>
      <c r="E86" s="168"/>
      <c r="F86" s="34"/>
      <c r="G86" s="49"/>
      <c r="H86" s="68">
        <f t="shared" si="0"/>
        <v>0</v>
      </c>
      <c r="I86" s="147">
        <f>'Receipt Totals'!H78</f>
        <v>0</v>
      </c>
      <c r="J86" s="273"/>
      <c r="K86" s="3"/>
    </row>
    <row r="87" spans="1:11" ht="12.4" customHeight="1" x14ac:dyDescent="0.2">
      <c r="A87" s="142" t="b">
        <f t="shared" si="1"/>
        <v>1</v>
      </c>
      <c r="C87" s="67" t="str">
        <f>IF(A87=TRUE,"TBD","81")</f>
        <v>TBD</v>
      </c>
      <c r="D87" s="167"/>
      <c r="E87" s="168"/>
      <c r="F87" s="34"/>
      <c r="G87" s="49"/>
      <c r="H87" s="68">
        <f t="shared" si="0"/>
        <v>0</v>
      </c>
      <c r="I87" s="147">
        <f>'Receipt Totals'!H79</f>
        <v>0</v>
      </c>
      <c r="J87" s="273"/>
      <c r="K87" s="3"/>
    </row>
    <row r="88" spans="1:11" ht="12.4" customHeight="1" thickBot="1" x14ac:dyDescent="0.25">
      <c r="A88" s="142" t="b">
        <f t="shared" si="1"/>
        <v>1</v>
      </c>
      <c r="C88" s="67" t="str">
        <f>IF(A88=TRUE,"TBD","82")</f>
        <v>TBD</v>
      </c>
      <c r="D88" s="167"/>
      <c r="E88" s="168"/>
      <c r="F88" s="34"/>
      <c r="G88" s="49"/>
      <c r="H88" s="68">
        <f t="shared" si="0"/>
        <v>0</v>
      </c>
      <c r="I88" s="147">
        <f>'Receipt Totals'!H80</f>
        <v>0</v>
      </c>
      <c r="J88" s="273"/>
      <c r="K88" s="3"/>
    </row>
    <row r="89" spans="1:11" ht="12.4" customHeight="1" thickBot="1" x14ac:dyDescent="0.25">
      <c r="C89" s="162" t="s">
        <v>18</v>
      </c>
      <c r="D89" s="163"/>
      <c r="E89" s="164"/>
      <c r="F89" s="5">
        <f>SUM(F13:F88)</f>
        <v>2100</v>
      </c>
      <c r="G89" s="5">
        <f>SUM(G13:G88)</f>
        <v>0</v>
      </c>
      <c r="H89" s="48">
        <f>SUM(H13:H88)</f>
        <v>2100</v>
      </c>
      <c r="I89" s="147"/>
      <c r="J89" s="273"/>
      <c r="K89" s="3"/>
    </row>
    <row r="90" spans="1:11" ht="12.4" customHeight="1" x14ac:dyDescent="0.2">
      <c r="C90" s="69">
        <v>9998</v>
      </c>
      <c r="D90" s="165" t="s">
        <v>7</v>
      </c>
      <c r="E90" s="166"/>
      <c r="F90" s="45"/>
      <c r="G90" s="14"/>
      <c r="H90" s="70">
        <f t="shared" si="0"/>
        <v>0</v>
      </c>
      <c r="I90" s="147"/>
      <c r="J90" s="273"/>
      <c r="K90" s="3"/>
    </row>
    <row r="91" spans="1:11" ht="12.4" customHeight="1" thickBot="1" x14ac:dyDescent="0.25">
      <c r="C91" s="65">
        <v>4</v>
      </c>
      <c r="D91" s="154" t="s">
        <v>21</v>
      </c>
      <c r="E91" s="155"/>
      <c r="F91" s="46"/>
      <c r="G91" s="26"/>
      <c r="H91" s="71">
        <f t="shared" si="0"/>
        <v>0</v>
      </c>
      <c r="I91" s="147"/>
      <c r="J91" s="273"/>
      <c r="K91" s="3"/>
    </row>
    <row r="92" spans="1:11" ht="12.4" customHeight="1" thickBot="1" x14ac:dyDescent="0.25">
      <c r="C92" s="156" t="s">
        <v>17</v>
      </c>
      <c r="D92" s="157"/>
      <c r="E92" s="158"/>
      <c r="F92" s="5">
        <f>SUM(F89:F91)</f>
        <v>2100</v>
      </c>
      <c r="G92" s="5">
        <f>SUM(G89:G91)</f>
        <v>0</v>
      </c>
      <c r="H92" s="5">
        <f>SUM(H89:H91)</f>
        <v>2100</v>
      </c>
      <c r="I92" s="147"/>
      <c r="J92" s="273"/>
      <c r="K92" s="3"/>
    </row>
    <row r="93" spans="1:11" ht="12.4" customHeight="1" thickBot="1" x14ac:dyDescent="0.25">
      <c r="C93" s="159" t="s">
        <v>15</v>
      </c>
      <c r="D93" s="160"/>
      <c r="E93" s="161"/>
      <c r="F93" s="177"/>
      <c r="G93" s="178"/>
      <c r="H93" s="179"/>
      <c r="I93" s="147"/>
      <c r="J93" s="273"/>
      <c r="K93" s="3"/>
    </row>
    <row r="94" spans="1:11" ht="12.4" customHeight="1" thickBot="1" x14ac:dyDescent="0.25">
      <c r="C94" s="156" t="s">
        <v>16</v>
      </c>
      <c r="D94" s="157"/>
      <c r="E94" s="158"/>
      <c r="F94" s="180">
        <f>H92-F93</f>
        <v>2100</v>
      </c>
      <c r="G94" s="181"/>
      <c r="H94" s="182"/>
      <c r="I94" s="147"/>
      <c r="J94" s="273"/>
      <c r="K94" s="3"/>
    </row>
    <row r="95" spans="1:11" ht="12.4" customHeight="1" thickBot="1" x14ac:dyDescent="0.25">
      <c r="C95" s="156" t="s">
        <v>25</v>
      </c>
      <c r="D95" s="157"/>
      <c r="E95" s="157"/>
      <c r="F95" s="205">
        <f>H89-H13+H90</f>
        <v>2100</v>
      </c>
      <c r="G95" s="206"/>
      <c r="H95" s="207"/>
      <c r="I95" s="147"/>
      <c r="J95" s="273"/>
      <c r="K95" s="3"/>
    </row>
    <row r="96" spans="1:11" ht="12.4" customHeight="1" thickBot="1" x14ac:dyDescent="0.25">
      <c r="C96" s="156" t="s">
        <v>20</v>
      </c>
      <c r="D96" s="157"/>
      <c r="E96" s="158"/>
      <c r="F96" s="186">
        <f>F93/F89</f>
        <v>0</v>
      </c>
      <c r="G96" s="187"/>
      <c r="H96" s="188"/>
      <c r="I96" s="147"/>
      <c r="J96" s="273"/>
      <c r="K96" s="3"/>
    </row>
    <row r="97" spans="1:11" ht="79.5" customHeight="1" thickBot="1" x14ac:dyDescent="0.25">
      <c r="C97" s="189" t="s">
        <v>97</v>
      </c>
      <c r="D97" s="190"/>
      <c r="E97" s="190"/>
      <c r="F97" s="190"/>
      <c r="G97" s="190"/>
      <c r="H97" s="191"/>
      <c r="I97" s="147"/>
      <c r="J97" s="273"/>
      <c r="K97" s="3"/>
    </row>
    <row r="98" spans="1:11" ht="48" customHeight="1" x14ac:dyDescent="0.2">
      <c r="C98" s="183" t="s">
        <v>84</v>
      </c>
      <c r="D98" s="184"/>
      <c r="E98" s="184"/>
      <c r="F98" s="184"/>
      <c r="G98" s="184"/>
      <c r="H98" s="184"/>
      <c r="I98" s="147"/>
      <c r="J98" s="273"/>
      <c r="K98" s="3"/>
    </row>
    <row r="99" spans="1:11" ht="12.4" customHeight="1" x14ac:dyDescent="0.2">
      <c r="D99" s="6"/>
      <c r="E99" s="6"/>
      <c r="F99" s="7"/>
      <c r="G99" s="7"/>
      <c r="H99" s="7"/>
      <c r="I99" s="147"/>
      <c r="J99" s="273"/>
      <c r="K99" s="3"/>
    </row>
    <row r="100" spans="1:11" ht="12.4" customHeight="1" x14ac:dyDescent="0.2">
      <c r="C100" s="8" t="s">
        <v>1</v>
      </c>
      <c r="D100" s="141"/>
      <c r="E100" s="40"/>
      <c r="F100" s="51" t="s">
        <v>1</v>
      </c>
      <c r="G100" s="192"/>
      <c r="H100" s="192"/>
      <c r="I100" s="147"/>
      <c r="J100" s="273"/>
      <c r="K100" s="20" t="s">
        <v>130</v>
      </c>
    </row>
    <row r="101" spans="1:11" ht="12.4" customHeight="1" x14ac:dyDescent="0.2">
      <c r="C101" s="8"/>
      <c r="D101" s="52" t="s">
        <v>8</v>
      </c>
      <c r="E101" s="52"/>
      <c r="F101" s="51"/>
      <c r="G101" s="185" t="s">
        <v>9</v>
      </c>
      <c r="H101" s="185"/>
      <c r="I101" s="147"/>
      <c r="J101" s="273"/>
      <c r="K101" s="3"/>
    </row>
    <row r="102" spans="1:11" ht="12.4" customHeight="1" x14ac:dyDescent="0.2">
      <c r="C102" s="8"/>
      <c r="D102" s="52"/>
      <c r="E102" s="52"/>
      <c r="F102" s="51"/>
      <c r="G102" s="53"/>
      <c r="H102" s="53"/>
      <c r="I102" s="147"/>
      <c r="J102" s="273"/>
      <c r="K102" s="3"/>
    </row>
    <row r="103" spans="1:11" s="6" customFormat="1" ht="12.4" customHeight="1" x14ac:dyDescent="0.2">
      <c r="A103" s="143"/>
      <c r="C103" s="8" t="s">
        <v>1</v>
      </c>
      <c r="D103" s="141"/>
      <c r="E103" s="40"/>
      <c r="F103" s="51" t="s">
        <v>1</v>
      </c>
      <c r="G103" s="192"/>
      <c r="H103" s="192"/>
      <c r="I103" s="150"/>
      <c r="J103" s="274"/>
    </row>
    <row r="104" spans="1:11" s="6" customFormat="1" ht="12.4" customHeight="1" x14ac:dyDescent="0.2">
      <c r="A104" s="143"/>
      <c r="C104" s="8"/>
      <c r="D104" s="52" t="s">
        <v>8</v>
      </c>
      <c r="E104" s="52"/>
      <c r="F104" s="51"/>
      <c r="G104" s="185" t="s">
        <v>9</v>
      </c>
      <c r="H104" s="185"/>
      <c r="I104" s="151"/>
      <c r="J104" s="275"/>
      <c r="K104" s="11"/>
    </row>
    <row r="105" spans="1:11" s="6" customFormat="1" ht="12.4" customHeight="1" x14ac:dyDescent="0.2">
      <c r="A105" s="143"/>
      <c r="C105" s="10"/>
      <c r="D105" s="54"/>
      <c r="E105" s="54"/>
      <c r="F105" s="55"/>
      <c r="G105" s="56"/>
      <c r="H105" s="57"/>
      <c r="I105" s="151"/>
      <c r="J105" s="275"/>
      <c r="K105" s="11"/>
    </row>
    <row r="106" spans="1:11" s="6" customFormat="1" ht="12.4" customHeight="1" x14ac:dyDescent="0.2">
      <c r="A106" s="143"/>
      <c r="C106" s="12" t="s">
        <v>2</v>
      </c>
      <c r="D106" s="140"/>
      <c r="E106" s="41"/>
      <c r="F106" s="58" t="s">
        <v>2</v>
      </c>
      <c r="G106" s="203" t="s">
        <v>130</v>
      </c>
      <c r="H106" s="203"/>
      <c r="I106" s="151"/>
      <c r="J106" s="275"/>
      <c r="K106" s="11"/>
    </row>
    <row r="107" spans="1:11" s="6" customFormat="1" ht="12.4" customHeight="1" x14ac:dyDescent="0.2">
      <c r="A107" s="143"/>
      <c r="C107" s="12"/>
      <c r="D107" s="52" t="s">
        <v>8</v>
      </c>
      <c r="E107" s="52"/>
      <c r="F107" s="58"/>
      <c r="G107" s="185" t="s">
        <v>9</v>
      </c>
      <c r="H107" s="185"/>
      <c r="I107" s="151"/>
      <c r="J107" s="275"/>
      <c r="K107" s="11"/>
    </row>
    <row r="108" spans="1:11" s="6" customFormat="1" ht="12.4" customHeight="1" x14ac:dyDescent="0.2">
      <c r="A108" s="143"/>
      <c r="C108" s="12"/>
      <c r="D108" s="59"/>
      <c r="E108" s="59"/>
      <c r="F108" s="60"/>
      <c r="G108" s="56"/>
      <c r="H108" s="57"/>
      <c r="I108" s="151"/>
      <c r="J108" s="275"/>
      <c r="K108" s="11"/>
    </row>
    <row r="109" spans="1:11" s="6" customFormat="1" ht="12.4" customHeight="1" x14ac:dyDescent="0.2">
      <c r="A109" s="143"/>
      <c r="C109" s="202" t="s">
        <v>19</v>
      </c>
      <c r="D109" s="139" t="s">
        <v>130</v>
      </c>
      <c r="E109" s="42"/>
      <c r="F109" s="58" t="s">
        <v>3</v>
      </c>
      <c r="G109" s="204" t="s">
        <v>130</v>
      </c>
      <c r="H109" s="204"/>
      <c r="I109" s="151"/>
      <c r="J109" s="275"/>
      <c r="K109" s="11"/>
    </row>
    <row r="110" spans="1:11" ht="24" customHeight="1" x14ac:dyDescent="0.2">
      <c r="C110" s="202"/>
      <c r="D110" s="9" t="s">
        <v>8</v>
      </c>
      <c r="E110" s="9"/>
      <c r="F110" s="4"/>
      <c r="G110" s="176" t="s">
        <v>9</v>
      </c>
      <c r="H110" s="176"/>
      <c r="I110" s="147"/>
      <c r="J110" s="273"/>
      <c r="K110" s="3"/>
    </row>
    <row r="111" spans="1:11" ht="12.4" customHeight="1" x14ac:dyDescent="0.2">
      <c r="C111" s="13"/>
      <c r="D111" s="4"/>
      <c r="E111" s="4"/>
      <c r="F111" s="4"/>
      <c r="G111" s="171" t="s">
        <v>141</v>
      </c>
      <c r="H111" s="171"/>
      <c r="I111" s="147"/>
      <c r="J111" s="273"/>
      <c r="K111" s="3"/>
    </row>
    <row r="112" spans="1:11" ht="12.4" customHeight="1" x14ac:dyDescent="0.2">
      <c r="C112" s="13"/>
      <c r="D112" s="4"/>
      <c r="E112" s="4"/>
      <c r="F112" s="4"/>
      <c r="G112" s="4"/>
      <c r="H112" s="4"/>
      <c r="I112" s="147"/>
      <c r="J112" s="273"/>
      <c r="K112" s="3"/>
    </row>
    <row r="113" spans="3:11" ht="12.4" hidden="1" customHeight="1" x14ac:dyDescent="0.2">
      <c r="C113" s="13"/>
      <c r="D113" s="4"/>
      <c r="E113" s="4"/>
      <c r="F113" s="4"/>
      <c r="G113" s="4"/>
      <c r="H113" s="4"/>
      <c r="I113" s="147"/>
      <c r="J113" s="273"/>
      <c r="K113" s="3"/>
    </row>
    <row r="114" spans="3:11" ht="12.4" hidden="1" customHeight="1" x14ac:dyDescent="0.2">
      <c r="C114" s="13"/>
      <c r="D114" s="4"/>
      <c r="E114" s="4"/>
      <c r="F114" s="4"/>
      <c r="G114" s="4"/>
      <c r="H114" s="4"/>
      <c r="I114" s="147"/>
      <c r="J114" s="273"/>
      <c r="K114" s="3"/>
    </row>
    <row r="115" spans="3:11" ht="12.4" hidden="1" customHeight="1" x14ac:dyDescent="0.2">
      <c r="C115" s="13"/>
      <c r="D115" s="4"/>
      <c r="E115" s="4"/>
      <c r="F115" s="4"/>
      <c r="G115" s="4"/>
      <c r="H115" s="4"/>
      <c r="I115" s="147"/>
      <c r="J115" s="273"/>
      <c r="K115" s="3"/>
    </row>
    <row r="116" spans="3:11" ht="12.4" hidden="1" customHeight="1" x14ac:dyDescent="0.2">
      <c r="C116" s="13"/>
      <c r="D116" s="4"/>
      <c r="E116" s="4"/>
      <c r="F116" s="4"/>
      <c r="G116" s="4"/>
      <c r="H116" s="4"/>
      <c r="I116" s="147"/>
      <c r="J116" s="273"/>
      <c r="K116" s="3"/>
    </row>
    <row r="117" spans="3:11" ht="12.4" hidden="1" customHeight="1" x14ac:dyDescent="0.2">
      <c r="C117" s="13"/>
      <c r="D117" s="4"/>
      <c r="E117" s="4"/>
      <c r="F117" s="4"/>
      <c r="G117" s="4"/>
      <c r="H117" s="4"/>
      <c r="I117" s="147"/>
      <c r="J117" s="273"/>
      <c r="K117" s="3"/>
    </row>
    <row r="118" spans="3:11" ht="12.4" hidden="1" customHeight="1" x14ac:dyDescent="0.2">
      <c r="C118" s="13"/>
      <c r="D118" s="4"/>
      <c r="E118" s="4"/>
      <c r="F118" s="4"/>
      <c r="G118" s="4"/>
      <c r="H118" s="4"/>
      <c r="I118" s="147"/>
      <c r="J118" s="273"/>
      <c r="K118" s="3"/>
    </row>
    <row r="119" spans="3:11" ht="12.4" hidden="1" customHeight="1" x14ac:dyDescent="0.2">
      <c r="C119" s="13"/>
      <c r="D119" s="4"/>
      <c r="E119" s="4"/>
      <c r="F119" s="4"/>
      <c r="G119" s="4"/>
      <c r="H119" s="4"/>
      <c r="I119" s="147"/>
      <c r="J119" s="273"/>
      <c r="K119" s="3"/>
    </row>
    <row r="120" spans="3:11" ht="12.4" hidden="1" customHeight="1" x14ac:dyDescent="0.2">
      <c r="C120" s="13"/>
      <c r="D120" s="4"/>
      <c r="E120" s="4"/>
      <c r="F120" s="4"/>
      <c r="G120" s="4"/>
      <c r="H120" s="4"/>
      <c r="I120" s="147"/>
      <c r="J120" s="273"/>
      <c r="K120" s="3"/>
    </row>
    <row r="121" spans="3:11" ht="12.4" hidden="1" customHeight="1" x14ac:dyDescent="0.2">
      <c r="C121" s="13"/>
      <c r="D121" s="4"/>
      <c r="E121" s="4"/>
      <c r="F121" s="4"/>
      <c r="G121" s="4"/>
      <c r="H121" s="4"/>
      <c r="I121" s="147"/>
      <c r="J121" s="273"/>
      <c r="K121" s="3"/>
    </row>
    <row r="122" spans="3:11" ht="12.4" hidden="1" customHeight="1" x14ac:dyDescent="0.2">
      <c r="C122" s="13"/>
      <c r="D122" s="4"/>
      <c r="E122" s="4"/>
      <c r="F122" s="4"/>
      <c r="G122" s="4"/>
      <c r="H122" s="4"/>
      <c r="I122" s="147"/>
      <c r="J122" s="273"/>
      <c r="K122" s="3"/>
    </row>
    <row r="123" spans="3:11" hidden="1" x14ac:dyDescent="0.2">
      <c r="C123" s="13"/>
      <c r="D123" s="4"/>
      <c r="E123" s="4"/>
      <c r="F123" s="4"/>
      <c r="G123" s="4"/>
      <c r="H123" s="4"/>
      <c r="I123" s="147"/>
      <c r="J123" s="273"/>
      <c r="K123" s="3"/>
    </row>
    <row r="124" spans="3:11" hidden="1" x14ac:dyDescent="0.2">
      <c r="C124" s="13"/>
      <c r="D124" s="4"/>
      <c r="E124" s="4"/>
      <c r="F124" s="4"/>
      <c r="G124" s="4"/>
      <c r="H124" s="4"/>
      <c r="I124" s="147"/>
      <c r="J124" s="273"/>
      <c r="K124" s="3"/>
    </row>
    <row r="125" spans="3:11" hidden="1" x14ac:dyDescent="0.2">
      <c r="C125" s="13"/>
      <c r="D125" s="4"/>
      <c r="E125" s="4"/>
      <c r="F125" s="4"/>
      <c r="G125" s="4"/>
      <c r="H125" s="4"/>
      <c r="I125" s="147"/>
      <c r="J125" s="273"/>
      <c r="K125" s="3"/>
    </row>
    <row r="126" spans="3:11" hidden="1" x14ac:dyDescent="0.2">
      <c r="C126" s="13"/>
      <c r="D126" s="4"/>
      <c r="E126" s="4"/>
      <c r="F126" s="4"/>
      <c r="G126" s="4"/>
      <c r="H126" s="4"/>
      <c r="I126" s="147"/>
      <c r="J126" s="273"/>
      <c r="K126" s="3"/>
    </row>
    <row r="127" spans="3:11" hidden="1" x14ac:dyDescent="0.2">
      <c r="C127" s="13"/>
      <c r="D127" s="4"/>
      <c r="E127" s="4"/>
      <c r="F127" s="4"/>
      <c r="G127" s="4"/>
      <c r="H127" s="4"/>
      <c r="I127" s="147"/>
      <c r="J127" s="273"/>
      <c r="K127" s="3"/>
    </row>
    <row r="128" spans="3:11" hidden="1" x14ac:dyDescent="0.2">
      <c r="C128" s="13"/>
      <c r="D128" s="4"/>
      <c r="E128" s="4"/>
      <c r="F128" s="4"/>
      <c r="G128" s="4"/>
      <c r="H128" s="4"/>
      <c r="I128" s="147"/>
      <c r="J128" s="273"/>
      <c r="K128" s="3"/>
    </row>
    <row r="129" spans="3:11" hidden="1" x14ac:dyDescent="0.2">
      <c r="C129" s="13"/>
      <c r="D129" s="4"/>
      <c r="E129" s="4"/>
      <c r="F129" s="4"/>
      <c r="G129" s="4"/>
      <c r="H129" s="4"/>
      <c r="I129" s="147"/>
      <c r="J129" s="273"/>
      <c r="K129" s="3"/>
    </row>
    <row r="130" spans="3:11" hidden="1" x14ac:dyDescent="0.2">
      <c r="C130" s="13"/>
      <c r="D130" s="4"/>
      <c r="E130" s="4"/>
      <c r="F130" s="4"/>
      <c r="G130" s="4"/>
      <c r="H130" s="4"/>
      <c r="I130" s="147"/>
      <c r="J130" s="273"/>
      <c r="K130" s="3"/>
    </row>
    <row r="131" spans="3:11" hidden="1" x14ac:dyDescent="0.2">
      <c r="C131" s="13"/>
      <c r="D131" s="4"/>
      <c r="E131" s="4"/>
      <c r="F131" s="4"/>
      <c r="G131" s="4"/>
      <c r="H131" s="4"/>
      <c r="I131" s="147"/>
      <c r="J131" s="273"/>
      <c r="K131" s="3"/>
    </row>
    <row r="132" spans="3:11" hidden="1" x14ac:dyDescent="0.2">
      <c r="C132" s="13"/>
      <c r="D132" s="4"/>
      <c r="E132" s="4"/>
      <c r="F132" s="4"/>
      <c r="G132" s="4"/>
      <c r="H132" s="4"/>
      <c r="I132" s="147"/>
      <c r="J132" s="273"/>
      <c r="K132" s="3"/>
    </row>
    <row r="133" spans="3:11" hidden="1" x14ac:dyDescent="0.2">
      <c r="C133" s="13"/>
      <c r="D133" s="4"/>
      <c r="E133" s="4"/>
      <c r="F133" s="4"/>
      <c r="G133" s="4"/>
      <c r="H133" s="4"/>
      <c r="I133" s="147"/>
      <c r="J133" s="273"/>
      <c r="K133" s="3"/>
    </row>
    <row r="134" spans="3:11" hidden="1" x14ac:dyDescent="0.2">
      <c r="C134" s="13"/>
      <c r="D134" s="4"/>
      <c r="E134" s="4"/>
      <c r="F134" s="4"/>
      <c r="G134" s="4"/>
      <c r="H134" s="4"/>
      <c r="I134" s="147"/>
      <c r="J134" s="273"/>
      <c r="K134" s="3"/>
    </row>
    <row r="135" spans="3:11" hidden="1" x14ac:dyDescent="0.2">
      <c r="C135" s="13"/>
      <c r="D135" s="4"/>
      <c r="E135" s="4"/>
      <c r="F135" s="4"/>
      <c r="G135" s="4"/>
      <c r="H135" s="4"/>
      <c r="I135" s="147"/>
      <c r="J135" s="273"/>
      <c r="K135" s="3"/>
    </row>
    <row r="136" spans="3:11" hidden="1" x14ac:dyDescent="0.2">
      <c r="C136" s="13"/>
      <c r="D136" s="4"/>
      <c r="E136" s="4"/>
      <c r="F136" s="4"/>
      <c r="G136" s="4"/>
      <c r="H136" s="4"/>
      <c r="I136" s="147"/>
      <c r="J136" s="273"/>
      <c r="K136" s="3"/>
    </row>
    <row r="137" spans="3:11" hidden="1" x14ac:dyDescent="0.2">
      <c r="C137" s="13"/>
      <c r="D137" s="4"/>
      <c r="E137" s="4"/>
      <c r="F137" s="4"/>
      <c r="G137" s="4"/>
      <c r="H137" s="4"/>
      <c r="I137" s="147"/>
      <c r="J137" s="273"/>
      <c r="K137" s="3"/>
    </row>
    <row r="138" spans="3:11" hidden="1" x14ac:dyDescent="0.2">
      <c r="C138" s="13"/>
      <c r="D138" s="4"/>
      <c r="E138" s="4"/>
      <c r="F138" s="4"/>
      <c r="G138" s="4"/>
      <c r="H138" s="4"/>
      <c r="I138" s="147"/>
      <c r="J138" s="273"/>
      <c r="K138" s="3"/>
    </row>
    <row r="139" spans="3:11" hidden="1" x14ac:dyDescent="0.2">
      <c r="C139" s="13"/>
      <c r="D139" s="4"/>
      <c r="E139" s="4"/>
      <c r="F139" s="4"/>
      <c r="G139" s="4"/>
      <c r="H139" s="4"/>
      <c r="I139" s="147"/>
      <c r="J139" s="273"/>
      <c r="K139" s="3"/>
    </row>
    <row r="140" spans="3:11" hidden="1" x14ac:dyDescent="0.2">
      <c r="C140" s="13"/>
      <c r="D140" s="4"/>
      <c r="E140" s="4"/>
      <c r="F140" s="4"/>
      <c r="G140" s="4"/>
      <c r="H140" s="4"/>
      <c r="I140" s="147"/>
      <c r="J140" s="273"/>
      <c r="K140" s="3"/>
    </row>
    <row r="141" spans="3:11" hidden="1" x14ac:dyDescent="0.2">
      <c r="C141" s="13"/>
      <c r="D141" s="4"/>
      <c r="E141" s="4"/>
      <c r="F141" s="4"/>
      <c r="G141" s="4"/>
      <c r="H141" s="4"/>
      <c r="I141" s="147"/>
      <c r="J141" s="273"/>
      <c r="K141" s="3"/>
    </row>
    <row r="142" spans="3:11" hidden="1" x14ac:dyDescent="0.2">
      <c r="C142" s="13"/>
      <c r="D142" s="4"/>
      <c r="E142" s="4"/>
      <c r="F142" s="4"/>
      <c r="G142" s="4"/>
      <c r="H142" s="4"/>
      <c r="I142" s="147"/>
      <c r="J142" s="273"/>
      <c r="K142" s="3"/>
    </row>
    <row r="143" spans="3:11" hidden="1" x14ac:dyDescent="0.2">
      <c r="C143" s="13"/>
      <c r="D143" s="4"/>
      <c r="E143" s="4"/>
      <c r="F143" s="4"/>
      <c r="G143" s="4"/>
      <c r="H143" s="4"/>
      <c r="I143" s="147"/>
      <c r="J143" s="273"/>
      <c r="K143" s="3"/>
    </row>
    <row r="144" spans="3:11" hidden="1" x14ac:dyDescent="0.2">
      <c r="C144" s="13"/>
      <c r="D144" s="4"/>
      <c r="E144" s="4"/>
      <c r="F144" s="4"/>
      <c r="G144" s="4"/>
      <c r="H144" s="4"/>
      <c r="I144" s="147"/>
      <c r="J144" s="273"/>
      <c r="K144" s="3"/>
    </row>
    <row r="145" spans="3:11" hidden="1" x14ac:dyDescent="0.2">
      <c r="C145" s="13"/>
      <c r="D145" s="4"/>
      <c r="E145" s="4"/>
      <c r="F145" s="4"/>
      <c r="G145" s="4"/>
      <c r="H145" s="4"/>
      <c r="I145" s="147"/>
      <c r="J145" s="273"/>
      <c r="K145" s="3"/>
    </row>
    <row r="146" spans="3:11" hidden="1" x14ac:dyDescent="0.2">
      <c r="C146" s="13"/>
      <c r="D146" s="4"/>
      <c r="E146" s="4"/>
      <c r="F146" s="4"/>
      <c r="G146" s="4"/>
      <c r="H146" s="4"/>
      <c r="I146" s="147"/>
      <c r="J146" s="273"/>
      <c r="K146" s="3"/>
    </row>
    <row r="147" spans="3:11" hidden="1" x14ac:dyDescent="0.2">
      <c r="C147" s="13"/>
      <c r="D147" s="4"/>
      <c r="E147" s="4"/>
      <c r="F147" s="4"/>
      <c r="G147" s="4"/>
      <c r="H147" s="4"/>
      <c r="I147" s="147"/>
      <c r="J147" s="273"/>
      <c r="K147" s="3"/>
    </row>
    <row r="148" spans="3:11" hidden="1" x14ac:dyDescent="0.2">
      <c r="C148" s="13"/>
      <c r="D148" s="4"/>
      <c r="E148" s="4"/>
      <c r="F148" s="4"/>
      <c r="G148" s="4"/>
      <c r="H148" s="4"/>
      <c r="I148" s="147"/>
      <c r="J148" s="273"/>
      <c r="K148" s="3"/>
    </row>
    <row r="149" spans="3:11" hidden="1" x14ac:dyDescent="0.2">
      <c r="C149" s="13"/>
      <c r="D149" s="4"/>
      <c r="E149" s="4"/>
      <c r="F149" s="4"/>
      <c r="G149" s="4"/>
      <c r="H149" s="4"/>
      <c r="I149" s="147"/>
      <c r="J149" s="273"/>
      <c r="K149" s="3"/>
    </row>
    <row r="150" spans="3:11" hidden="1" x14ac:dyDescent="0.2">
      <c r="C150" s="13"/>
      <c r="D150" s="4"/>
      <c r="E150" s="4"/>
      <c r="F150" s="4"/>
      <c r="G150" s="4"/>
      <c r="H150" s="4"/>
      <c r="I150" s="147"/>
      <c r="J150" s="273"/>
      <c r="K150" s="3"/>
    </row>
    <row r="151" spans="3:11" hidden="1" x14ac:dyDescent="0.2">
      <c r="C151" s="13"/>
      <c r="D151" s="4"/>
      <c r="E151" s="4"/>
      <c r="F151" s="4"/>
      <c r="G151" s="4"/>
      <c r="H151" s="4"/>
      <c r="I151" s="147"/>
      <c r="J151" s="273"/>
      <c r="K151" s="3"/>
    </row>
    <row r="152" spans="3:11" hidden="1" x14ac:dyDescent="0.2">
      <c r="C152" s="13"/>
      <c r="D152" s="4"/>
      <c r="E152" s="4"/>
      <c r="F152" s="4"/>
      <c r="G152" s="4"/>
      <c r="H152" s="4"/>
      <c r="I152" s="147"/>
      <c r="J152" s="273"/>
      <c r="K152" s="3"/>
    </row>
    <row r="153" spans="3:11" hidden="1" x14ac:dyDescent="0.2">
      <c r="D153" s="3"/>
      <c r="E153" s="3"/>
      <c r="F153" s="3"/>
      <c r="G153" s="3"/>
      <c r="H153" s="3"/>
      <c r="I153" s="147"/>
      <c r="J153" s="273"/>
      <c r="K153" s="3"/>
    </row>
    <row r="154" spans="3:11" hidden="1" x14ac:dyDescent="0.2">
      <c r="D154" s="3"/>
      <c r="E154" s="3"/>
      <c r="F154" s="3"/>
      <c r="G154" s="3"/>
      <c r="H154" s="3"/>
      <c r="I154" s="147"/>
      <c r="J154" s="273"/>
      <c r="K154" s="3"/>
    </row>
    <row r="155" spans="3:11" hidden="1" x14ac:dyDescent="0.2">
      <c r="D155" s="3"/>
      <c r="E155" s="3"/>
      <c r="F155" s="3"/>
      <c r="G155" s="3"/>
      <c r="H155" s="3"/>
      <c r="I155" s="147"/>
      <c r="J155" s="273"/>
      <c r="K155" s="3"/>
    </row>
    <row r="156" spans="3:11" hidden="1" x14ac:dyDescent="0.2">
      <c r="D156" s="3"/>
      <c r="E156" s="3"/>
      <c r="F156" s="3"/>
      <c r="G156" s="3"/>
      <c r="H156" s="3"/>
      <c r="I156" s="147"/>
      <c r="J156" s="273"/>
      <c r="K156" s="3"/>
    </row>
    <row r="157" spans="3:11" hidden="1" x14ac:dyDescent="0.2">
      <c r="D157" s="3"/>
      <c r="E157" s="3"/>
      <c r="F157" s="3"/>
      <c r="G157" s="3"/>
      <c r="H157" s="3"/>
      <c r="I157" s="147"/>
      <c r="J157" s="273"/>
      <c r="K157" s="3"/>
    </row>
    <row r="158" spans="3:11" hidden="1" x14ac:dyDescent="0.2">
      <c r="D158" s="3"/>
      <c r="E158" s="3"/>
      <c r="F158" s="3"/>
      <c r="G158" s="3"/>
      <c r="H158" s="3"/>
      <c r="I158" s="147"/>
      <c r="J158" s="273"/>
      <c r="K158" s="3"/>
    </row>
    <row r="159" spans="3:11" hidden="1" x14ac:dyDescent="0.2">
      <c r="D159" s="3"/>
      <c r="E159" s="3"/>
      <c r="F159" s="3"/>
      <c r="G159" s="3"/>
      <c r="H159" s="3"/>
      <c r="I159" s="147"/>
      <c r="J159" s="273"/>
      <c r="K159" s="3"/>
    </row>
    <row r="160" spans="3:11" hidden="1" x14ac:dyDescent="0.2">
      <c r="D160" s="3"/>
      <c r="E160" s="3"/>
      <c r="F160" s="3"/>
      <c r="G160" s="3"/>
      <c r="H160" s="3"/>
      <c r="I160" s="147"/>
      <c r="J160" s="273"/>
      <c r="K160" s="3"/>
    </row>
    <row r="161" spans="4:11" hidden="1" x14ac:dyDescent="0.2">
      <c r="D161" s="3"/>
      <c r="E161" s="3"/>
      <c r="F161" s="3"/>
      <c r="G161" s="3"/>
      <c r="H161" s="3"/>
      <c r="I161" s="147"/>
      <c r="J161" s="273"/>
      <c r="K161" s="3"/>
    </row>
    <row r="162" spans="4:11" hidden="1" x14ac:dyDescent="0.2">
      <c r="D162" s="3"/>
      <c r="E162" s="3"/>
      <c r="F162" s="3"/>
      <c r="G162" s="3"/>
      <c r="H162" s="3"/>
      <c r="I162" s="147"/>
      <c r="J162" s="273"/>
      <c r="K162" s="3"/>
    </row>
    <row r="163" spans="4:11" hidden="1" x14ac:dyDescent="0.2">
      <c r="D163" s="3"/>
      <c r="E163" s="3"/>
      <c r="F163" s="3"/>
      <c r="G163" s="3"/>
      <c r="H163" s="3"/>
      <c r="I163" s="147"/>
      <c r="J163" s="273"/>
      <c r="K163" s="3"/>
    </row>
    <row r="164" spans="4:11" hidden="1" x14ac:dyDescent="0.2">
      <c r="D164" s="3"/>
      <c r="E164" s="3"/>
      <c r="F164" s="3"/>
      <c r="G164" s="3"/>
      <c r="H164" s="3"/>
      <c r="I164" s="147"/>
      <c r="J164" s="273"/>
      <c r="K164" s="3"/>
    </row>
    <row r="165" spans="4:11" hidden="1" x14ac:dyDescent="0.2">
      <c r="D165" s="3"/>
      <c r="E165" s="3"/>
      <c r="F165" s="3"/>
      <c r="G165" s="3"/>
      <c r="H165" s="3"/>
      <c r="I165" s="147"/>
      <c r="J165" s="273"/>
      <c r="K165" s="3"/>
    </row>
    <row r="166" spans="4:11" hidden="1" x14ac:dyDescent="0.2">
      <c r="D166" s="3"/>
      <c r="E166" s="3"/>
      <c r="F166" s="3"/>
      <c r="G166" s="3"/>
      <c r="H166" s="3"/>
      <c r="I166" s="147"/>
      <c r="J166" s="273"/>
      <c r="K166" s="3"/>
    </row>
    <row r="167" spans="4:11" hidden="1" x14ac:dyDescent="0.2">
      <c r="D167" s="3"/>
      <c r="E167" s="3"/>
      <c r="F167" s="3"/>
      <c r="G167" s="3"/>
      <c r="H167" s="3"/>
      <c r="I167" s="147"/>
      <c r="J167" s="273"/>
      <c r="K167" s="3"/>
    </row>
    <row r="168" spans="4:11" hidden="1" x14ac:dyDescent="0.2">
      <c r="D168" s="3"/>
      <c r="E168" s="3"/>
      <c r="F168" s="3"/>
      <c r="G168" s="3"/>
      <c r="H168" s="3"/>
      <c r="I168" s="147"/>
      <c r="J168" s="273"/>
      <c r="K168" s="3"/>
    </row>
    <row r="169" spans="4:11" hidden="1" x14ac:dyDescent="0.2">
      <c r="D169" s="3"/>
      <c r="E169" s="3"/>
      <c r="F169" s="3"/>
      <c r="G169" s="3"/>
      <c r="H169" s="3"/>
      <c r="I169" s="147"/>
      <c r="J169" s="273"/>
      <c r="K169" s="3"/>
    </row>
    <row r="170" spans="4:11" hidden="1" x14ac:dyDescent="0.2">
      <c r="D170" s="3"/>
      <c r="E170" s="3"/>
      <c r="F170" s="3"/>
      <c r="G170" s="3"/>
      <c r="H170" s="3"/>
      <c r="I170" s="147"/>
      <c r="J170" s="273"/>
      <c r="K170" s="3"/>
    </row>
    <row r="171" spans="4:11" hidden="1" x14ac:dyDescent="0.2">
      <c r="D171" s="3"/>
      <c r="E171" s="3"/>
      <c r="F171" s="3"/>
      <c r="G171" s="3"/>
      <c r="H171" s="3"/>
      <c r="I171" s="147"/>
      <c r="J171" s="273"/>
      <c r="K171" s="3"/>
    </row>
    <row r="172" spans="4:11" hidden="1" x14ac:dyDescent="0.2">
      <c r="D172" s="3"/>
      <c r="E172" s="3"/>
      <c r="F172" s="3"/>
      <c r="G172" s="3"/>
      <c r="H172" s="3"/>
      <c r="I172" s="147"/>
      <c r="J172" s="273"/>
      <c r="K172" s="3"/>
    </row>
    <row r="173" spans="4:11" hidden="1" x14ac:dyDescent="0.2">
      <c r="D173" s="3"/>
      <c r="E173" s="3"/>
      <c r="F173" s="3"/>
      <c r="G173" s="3"/>
      <c r="H173" s="3"/>
      <c r="I173" s="147"/>
      <c r="J173" s="273"/>
      <c r="K173" s="3"/>
    </row>
    <row r="174" spans="4:11" hidden="1" x14ac:dyDescent="0.2">
      <c r="D174" s="3"/>
      <c r="E174" s="3"/>
      <c r="F174" s="3"/>
      <c r="G174" s="3"/>
      <c r="H174" s="3"/>
      <c r="I174" s="147"/>
      <c r="J174" s="273"/>
      <c r="K174" s="3"/>
    </row>
    <row r="175" spans="4:11" hidden="1" x14ac:dyDescent="0.2">
      <c r="D175" s="3"/>
      <c r="E175" s="3"/>
      <c r="F175" s="3"/>
      <c r="G175" s="3"/>
      <c r="H175" s="3"/>
      <c r="I175" s="147"/>
      <c r="J175" s="273"/>
      <c r="K175" s="3"/>
    </row>
    <row r="176" spans="4:11" hidden="1" x14ac:dyDescent="0.2">
      <c r="D176" s="3"/>
      <c r="E176" s="3"/>
      <c r="F176" s="3"/>
      <c r="G176" s="3"/>
      <c r="H176" s="3"/>
      <c r="I176" s="147"/>
      <c r="J176" s="273"/>
      <c r="K176" s="3"/>
    </row>
    <row r="177" spans="4:11" hidden="1" x14ac:dyDescent="0.2">
      <c r="D177" s="3"/>
      <c r="E177" s="3"/>
      <c r="F177" s="3"/>
      <c r="G177" s="3"/>
      <c r="H177" s="3"/>
      <c r="I177" s="147"/>
      <c r="J177" s="273"/>
      <c r="K177" s="3"/>
    </row>
    <row r="178" spans="4:11" hidden="1" x14ac:dyDescent="0.2">
      <c r="D178" s="3"/>
      <c r="E178" s="3"/>
      <c r="F178" s="3"/>
      <c r="G178" s="3"/>
      <c r="H178" s="3"/>
      <c r="I178" s="147"/>
      <c r="J178" s="273"/>
      <c r="K178" s="3"/>
    </row>
    <row r="179" spans="4:11" hidden="1" x14ac:dyDescent="0.2">
      <c r="D179" s="3"/>
      <c r="E179" s="3"/>
      <c r="F179" s="3"/>
      <c r="G179" s="3"/>
      <c r="H179" s="3"/>
      <c r="I179" s="147"/>
      <c r="J179" s="273"/>
      <c r="K179" s="3"/>
    </row>
    <row r="180" spans="4:11" hidden="1" x14ac:dyDescent="0.2">
      <c r="D180" s="3"/>
      <c r="E180" s="3"/>
      <c r="F180" s="3"/>
      <c r="G180" s="3"/>
      <c r="H180" s="3"/>
      <c r="I180" s="147"/>
      <c r="J180" s="273"/>
      <c r="K180" s="3"/>
    </row>
    <row r="181" spans="4:11" hidden="1" x14ac:dyDescent="0.2">
      <c r="D181" s="3"/>
      <c r="E181" s="3"/>
      <c r="F181" s="3"/>
      <c r="G181" s="3"/>
      <c r="H181" s="3"/>
      <c r="I181" s="147"/>
      <c r="J181" s="273"/>
      <c r="K181" s="3"/>
    </row>
    <row r="182" spans="4:11" hidden="1" x14ac:dyDescent="0.2">
      <c r="D182" s="3"/>
      <c r="E182" s="3"/>
      <c r="F182" s="3"/>
      <c r="G182" s="3"/>
      <c r="H182" s="3"/>
      <c r="I182" s="147"/>
      <c r="J182" s="273"/>
      <c r="K182" s="3"/>
    </row>
    <row r="183" spans="4:11" hidden="1" x14ac:dyDescent="0.2">
      <c r="D183" s="3"/>
      <c r="E183" s="3"/>
      <c r="F183" s="3"/>
      <c r="G183" s="3"/>
      <c r="H183" s="3"/>
      <c r="I183" s="147"/>
      <c r="J183" s="273"/>
      <c r="K183" s="3"/>
    </row>
    <row r="184" spans="4:11" hidden="1" x14ac:dyDescent="0.2">
      <c r="D184" s="3"/>
      <c r="E184" s="3"/>
      <c r="F184" s="3"/>
      <c r="G184" s="3"/>
      <c r="H184" s="3"/>
      <c r="I184" s="147"/>
      <c r="J184" s="273"/>
      <c r="K184" s="3"/>
    </row>
    <row r="185" spans="4:11" hidden="1" x14ac:dyDescent="0.2">
      <c r="D185" s="3"/>
      <c r="E185" s="3"/>
      <c r="F185" s="3"/>
      <c r="G185" s="3"/>
      <c r="H185" s="3"/>
      <c r="I185" s="147"/>
      <c r="J185" s="273"/>
      <c r="K185" s="3"/>
    </row>
    <row r="186" spans="4:11" hidden="1" x14ac:dyDescent="0.2">
      <c r="D186" s="3"/>
      <c r="E186" s="3"/>
      <c r="F186" s="3"/>
      <c r="G186" s="3"/>
      <c r="H186" s="3"/>
      <c r="I186" s="147"/>
      <c r="J186" s="273"/>
      <c r="K186" s="3"/>
    </row>
    <row r="187" spans="4:11" hidden="1" x14ac:dyDescent="0.2">
      <c r="D187" s="3"/>
      <c r="E187" s="3"/>
      <c r="F187" s="3"/>
      <c r="G187" s="3"/>
      <c r="H187" s="3"/>
      <c r="I187" s="147"/>
      <c r="J187" s="273"/>
      <c r="K187" s="3"/>
    </row>
    <row r="188" spans="4:11" hidden="1" x14ac:dyDescent="0.2">
      <c r="D188" s="3"/>
      <c r="E188" s="3"/>
      <c r="F188" s="3"/>
      <c r="G188" s="3"/>
      <c r="H188" s="3"/>
      <c r="I188" s="147"/>
      <c r="J188" s="273"/>
      <c r="K188" s="3"/>
    </row>
    <row r="189" spans="4:11" hidden="1" x14ac:dyDescent="0.2">
      <c r="D189" s="3"/>
      <c r="E189" s="3"/>
      <c r="F189" s="3"/>
      <c r="G189" s="3"/>
      <c r="H189" s="3"/>
      <c r="I189" s="147"/>
      <c r="J189" s="273"/>
      <c r="K189" s="3"/>
    </row>
    <row r="190" spans="4:11" hidden="1" x14ac:dyDescent="0.2">
      <c r="D190" s="3"/>
      <c r="E190" s="3"/>
      <c r="F190" s="3"/>
      <c r="G190" s="3"/>
      <c r="H190" s="3"/>
      <c r="I190" s="147"/>
      <c r="J190" s="273"/>
      <c r="K190" s="3"/>
    </row>
    <row r="191" spans="4:11" hidden="1" x14ac:dyDescent="0.2">
      <c r="D191" s="3"/>
      <c r="E191" s="3"/>
      <c r="F191" s="3"/>
      <c r="G191" s="3"/>
      <c r="H191" s="3"/>
      <c r="I191" s="147"/>
      <c r="J191" s="273"/>
      <c r="K191" s="3"/>
    </row>
    <row r="192" spans="4:11" hidden="1" x14ac:dyDescent="0.2">
      <c r="D192" s="3"/>
      <c r="E192" s="3"/>
      <c r="F192" s="3"/>
      <c r="G192" s="3"/>
      <c r="H192" s="3"/>
      <c r="I192" s="147"/>
      <c r="J192" s="273"/>
      <c r="K192" s="3"/>
    </row>
    <row r="193" spans="4:11" hidden="1" x14ac:dyDescent="0.2">
      <c r="D193" s="3"/>
      <c r="E193" s="3"/>
      <c r="F193" s="3"/>
      <c r="G193" s="3"/>
      <c r="H193" s="3"/>
      <c r="I193" s="147"/>
      <c r="J193" s="273"/>
      <c r="K193" s="3"/>
    </row>
    <row r="194" spans="4:11" hidden="1" x14ac:dyDescent="0.2">
      <c r="D194" s="3"/>
      <c r="E194" s="3"/>
      <c r="F194" s="3"/>
      <c r="G194" s="3"/>
      <c r="H194" s="3"/>
      <c r="I194" s="147"/>
      <c r="J194" s="273"/>
      <c r="K194" s="3"/>
    </row>
    <row r="195" spans="4:11" hidden="1" x14ac:dyDescent="0.2">
      <c r="D195" s="3"/>
      <c r="E195" s="3"/>
      <c r="F195" s="3"/>
      <c r="G195" s="3"/>
      <c r="H195" s="3"/>
      <c r="I195" s="147"/>
      <c r="J195" s="273"/>
      <c r="K195" s="3"/>
    </row>
    <row r="196" spans="4:11" hidden="1" x14ac:dyDescent="0.2">
      <c r="D196" s="3"/>
      <c r="E196" s="3"/>
      <c r="F196" s="3"/>
      <c r="G196" s="3"/>
      <c r="H196" s="3"/>
      <c r="I196" s="147"/>
      <c r="J196" s="273"/>
      <c r="K196" s="3"/>
    </row>
    <row r="197" spans="4:11" hidden="1" x14ac:dyDescent="0.2">
      <c r="D197" s="3"/>
      <c r="E197" s="3"/>
      <c r="F197" s="3"/>
      <c r="G197" s="3"/>
      <c r="H197" s="3"/>
      <c r="I197" s="147"/>
      <c r="J197" s="273"/>
      <c r="K197" s="3"/>
    </row>
    <row r="198" spans="4:11" hidden="1" x14ac:dyDescent="0.2">
      <c r="D198" s="3"/>
      <c r="E198" s="3"/>
      <c r="F198" s="3"/>
      <c r="G198" s="3"/>
      <c r="H198" s="3"/>
      <c r="I198" s="147"/>
      <c r="J198" s="273"/>
      <c r="K198" s="3"/>
    </row>
    <row r="199" spans="4:11" hidden="1" x14ac:dyDescent="0.2">
      <c r="D199" s="3"/>
      <c r="E199" s="3"/>
      <c r="F199" s="3"/>
      <c r="G199" s="3"/>
      <c r="H199" s="3"/>
      <c r="I199" s="147"/>
      <c r="J199" s="273"/>
      <c r="K199" s="3"/>
    </row>
    <row r="200" spans="4:11" hidden="1" x14ac:dyDescent="0.2">
      <c r="D200" s="3"/>
      <c r="E200" s="3"/>
      <c r="F200" s="3"/>
      <c r="G200" s="3"/>
      <c r="H200" s="3"/>
      <c r="I200" s="147"/>
      <c r="J200" s="273"/>
      <c r="K200" s="3"/>
    </row>
    <row r="201" spans="4:11" hidden="1" x14ac:dyDescent="0.2">
      <c r="D201" s="3"/>
      <c r="E201" s="3"/>
      <c r="F201" s="3"/>
      <c r="G201" s="3"/>
      <c r="H201" s="3"/>
      <c r="I201" s="147"/>
      <c r="J201" s="273"/>
      <c r="K201" s="3"/>
    </row>
    <row r="202" spans="4:11" hidden="1" x14ac:dyDescent="0.2">
      <c r="D202" s="3"/>
      <c r="E202" s="3"/>
      <c r="F202" s="3"/>
      <c r="G202" s="3"/>
      <c r="H202" s="3"/>
      <c r="I202" s="147"/>
      <c r="J202" s="273"/>
      <c r="K202" s="3"/>
    </row>
    <row r="203" spans="4:11" hidden="1" x14ac:dyDescent="0.2">
      <c r="D203" s="3"/>
      <c r="E203" s="3"/>
      <c r="F203" s="3"/>
      <c r="G203" s="3"/>
      <c r="H203" s="3"/>
      <c r="I203" s="147"/>
      <c r="J203" s="273"/>
      <c r="K203" s="3"/>
    </row>
    <row r="204" spans="4:11" hidden="1" x14ac:dyDescent="0.2">
      <c r="D204" s="3"/>
      <c r="E204" s="3"/>
      <c r="F204" s="3"/>
      <c r="G204" s="3"/>
      <c r="H204" s="3"/>
      <c r="I204" s="147"/>
      <c r="J204" s="273"/>
      <c r="K204" s="3"/>
    </row>
    <row r="205" spans="4:11" hidden="1" x14ac:dyDescent="0.2">
      <c r="D205" s="3"/>
      <c r="E205" s="3"/>
      <c r="F205" s="3"/>
      <c r="G205" s="3"/>
      <c r="H205" s="3"/>
      <c r="I205" s="147"/>
      <c r="J205" s="273"/>
      <c r="K205" s="3"/>
    </row>
    <row r="206" spans="4:11" hidden="1" x14ac:dyDescent="0.2">
      <c r="D206" s="3"/>
      <c r="E206" s="3"/>
      <c r="F206" s="3"/>
      <c r="G206" s="3"/>
      <c r="H206" s="3"/>
      <c r="I206" s="147"/>
      <c r="J206" s="273"/>
      <c r="K206" s="3"/>
    </row>
    <row r="207" spans="4:11" hidden="1" x14ac:dyDescent="0.2">
      <c r="D207" s="3"/>
      <c r="E207" s="3"/>
      <c r="F207" s="3"/>
      <c r="G207" s="3"/>
      <c r="H207" s="3"/>
      <c r="I207" s="147"/>
      <c r="J207" s="273"/>
      <c r="K207" s="3"/>
    </row>
    <row r="208" spans="4:11" hidden="1" x14ac:dyDescent="0.2">
      <c r="D208" s="3"/>
      <c r="E208" s="3"/>
      <c r="F208" s="3"/>
      <c r="G208" s="3"/>
      <c r="H208" s="3"/>
      <c r="I208" s="147"/>
      <c r="J208" s="273"/>
      <c r="K208" s="3"/>
    </row>
    <row r="209" spans="4:11" hidden="1" x14ac:dyDescent="0.2">
      <c r="D209" s="3"/>
      <c r="E209" s="3"/>
      <c r="F209" s="3"/>
      <c r="G209" s="3"/>
      <c r="H209" s="3"/>
      <c r="I209" s="147"/>
      <c r="J209" s="273"/>
      <c r="K209" s="3"/>
    </row>
    <row r="210" spans="4:11" hidden="1" x14ac:dyDescent="0.2">
      <c r="D210" s="3"/>
      <c r="E210" s="3"/>
      <c r="F210" s="3"/>
      <c r="G210" s="3"/>
      <c r="H210" s="3"/>
      <c r="I210" s="147"/>
      <c r="J210" s="273"/>
      <c r="K210" s="3"/>
    </row>
    <row r="211" spans="4:11" hidden="1" x14ac:dyDescent="0.2">
      <c r="D211" s="3"/>
      <c r="E211" s="3"/>
      <c r="F211" s="3"/>
      <c r="G211" s="3"/>
      <c r="H211" s="3"/>
      <c r="I211" s="147"/>
      <c r="J211" s="273"/>
      <c r="K211" s="3"/>
    </row>
    <row r="212" spans="4:11" hidden="1" x14ac:dyDescent="0.2">
      <c r="D212" s="3"/>
      <c r="E212" s="3"/>
      <c r="F212" s="3"/>
      <c r="G212" s="3"/>
      <c r="H212" s="3"/>
      <c r="I212" s="147"/>
      <c r="J212" s="273"/>
      <c r="K212" s="3"/>
    </row>
    <row r="213" spans="4:11" hidden="1" x14ac:dyDescent="0.2">
      <c r="D213" s="3"/>
      <c r="E213" s="3"/>
      <c r="F213" s="3"/>
      <c r="G213" s="3"/>
      <c r="H213" s="3"/>
      <c r="I213" s="147"/>
      <c r="J213" s="273"/>
      <c r="K213" s="3"/>
    </row>
    <row r="214" spans="4:11" hidden="1" x14ac:dyDescent="0.2">
      <c r="D214" s="3"/>
      <c r="E214" s="3"/>
      <c r="F214" s="3"/>
      <c r="G214" s="3"/>
      <c r="H214" s="3"/>
      <c r="I214" s="147"/>
      <c r="J214" s="273"/>
      <c r="K214" s="3"/>
    </row>
    <row r="215" spans="4:11" hidden="1" x14ac:dyDescent="0.2">
      <c r="D215" s="3"/>
      <c r="E215" s="3"/>
      <c r="F215" s="3"/>
      <c r="G215" s="3"/>
      <c r="H215" s="3"/>
      <c r="I215" s="147"/>
      <c r="J215" s="273"/>
      <c r="K215" s="3"/>
    </row>
    <row r="216" spans="4:11" hidden="1" x14ac:dyDescent="0.2">
      <c r="D216" s="3"/>
      <c r="E216" s="3"/>
      <c r="F216" s="3"/>
      <c r="G216" s="3"/>
      <c r="H216" s="3"/>
      <c r="I216" s="147"/>
      <c r="J216" s="273"/>
      <c r="K216" s="3"/>
    </row>
    <row r="217" spans="4:11" hidden="1" x14ac:dyDescent="0.2">
      <c r="D217" s="3"/>
      <c r="E217" s="3"/>
      <c r="F217" s="3"/>
      <c r="G217" s="3"/>
      <c r="H217" s="3"/>
      <c r="I217" s="147"/>
      <c r="J217" s="273"/>
      <c r="K217" s="3"/>
    </row>
    <row r="218" spans="4:11" hidden="1" x14ac:dyDescent="0.2">
      <c r="D218" s="3"/>
      <c r="E218" s="3"/>
      <c r="F218" s="3"/>
      <c r="G218" s="3"/>
      <c r="H218" s="3"/>
      <c r="I218" s="147"/>
      <c r="J218" s="273"/>
      <c r="K218" s="3"/>
    </row>
    <row r="219" spans="4:11" hidden="1" x14ac:dyDescent="0.2">
      <c r="D219" s="3"/>
      <c r="E219" s="3"/>
      <c r="F219" s="3"/>
      <c r="G219" s="3"/>
      <c r="H219" s="3"/>
      <c r="I219" s="147"/>
      <c r="J219" s="273"/>
      <c r="K219" s="3"/>
    </row>
    <row r="220" spans="4:11" hidden="1" x14ac:dyDescent="0.2">
      <c r="D220" s="3"/>
      <c r="E220" s="3"/>
      <c r="F220" s="3"/>
      <c r="G220" s="3"/>
      <c r="H220" s="3"/>
      <c r="I220" s="147"/>
      <c r="J220" s="273"/>
      <c r="K220" s="3"/>
    </row>
    <row r="221" spans="4:11" hidden="1" x14ac:dyDescent="0.2">
      <c r="D221" s="3"/>
      <c r="E221" s="3"/>
      <c r="F221" s="3"/>
      <c r="G221" s="3"/>
      <c r="H221" s="3"/>
      <c r="I221" s="147"/>
      <c r="J221" s="273"/>
      <c r="K221" s="3"/>
    </row>
    <row r="222" spans="4:11" hidden="1" x14ac:dyDescent="0.2">
      <c r="D222" s="3"/>
      <c r="E222" s="3"/>
      <c r="F222" s="3"/>
      <c r="G222" s="3"/>
      <c r="H222" s="3"/>
      <c r="I222" s="147"/>
      <c r="J222" s="273"/>
      <c r="K222" s="3"/>
    </row>
    <row r="223" spans="4:11" hidden="1" x14ac:dyDescent="0.2">
      <c r="D223" s="3"/>
      <c r="E223" s="3"/>
      <c r="F223" s="3"/>
      <c r="G223" s="3"/>
      <c r="H223" s="3"/>
      <c r="I223" s="147"/>
      <c r="J223" s="273"/>
      <c r="K223" s="3"/>
    </row>
    <row r="224" spans="4:11" hidden="1" x14ac:dyDescent="0.2">
      <c r="D224" s="3"/>
      <c r="E224" s="3"/>
      <c r="F224" s="3"/>
      <c r="G224" s="3"/>
      <c r="H224" s="3"/>
      <c r="I224" s="147"/>
      <c r="J224" s="273"/>
      <c r="K224" s="3"/>
    </row>
    <row r="225" spans="4:11" hidden="1" x14ac:dyDescent="0.2">
      <c r="D225" s="3"/>
      <c r="E225" s="3"/>
      <c r="F225" s="3"/>
      <c r="G225" s="3"/>
      <c r="H225" s="3"/>
      <c r="I225" s="147"/>
      <c r="J225" s="273"/>
      <c r="K225" s="3"/>
    </row>
    <row r="226" spans="4:11" hidden="1" x14ac:dyDescent="0.2">
      <c r="D226" s="3"/>
      <c r="E226" s="3"/>
      <c r="F226" s="3"/>
      <c r="G226" s="3"/>
      <c r="H226" s="3"/>
      <c r="I226" s="147"/>
      <c r="J226" s="273"/>
      <c r="K226" s="3"/>
    </row>
    <row r="227" spans="4:11" hidden="1" x14ac:dyDescent="0.2">
      <c r="D227" s="3"/>
      <c r="E227" s="3"/>
      <c r="F227" s="3"/>
      <c r="G227" s="3"/>
      <c r="H227" s="3"/>
      <c r="I227" s="147"/>
      <c r="J227" s="273"/>
      <c r="K227" s="3"/>
    </row>
    <row r="228" spans="4:11" hidden="1" x14ac:dyDescent="0.2">
      <c r="D228" s="3"/>
      <c r="E228" s="3"/>
      <c r="F228" s="3"/>
      <c r="G228" s="3"/>
      <c r="H228" s="3"/>
      <c r="I228" s="147"/>
      <c r="J228" s="273"/>
      <c r="K228" s="3"/>
    </row>
    <row r="229" spans="4:11" hidden="1" x14ac:dyDescent="0.2">
      <c r="D229" s="3"/>
      <c r="E229" s="3"/>
      <c r="F229" s="3"/>
      <c r="G229" s="3"/>
      <c r="H229" s="3"/>
      <c r="I229" s="147"/>
      <c r="J229" s="273"/>
      <c r="K229" s="3"/>
    </row>
    <row r="230" spans="4:11" hidden="1" x14ac:dyDescent="0.2">
      <c r="D230" s="3"/>
      <c r="E230" s="3"/>
      <c r="F230" s="3"/>
      <c r="G230" s="3"/>
      <c r="H230" s="3"/>
      <c r="I230" s="147"/>
      <c r="J230" s="273"/>
      <c r="K230" s="3"/>
    </row>
    <row r="231" spans="4:11" hidden="1" x14ac:dyDescent="0.2">
      <c r="D231" s="3"/>
      <c r="E231" s="3"/>
      <c r="F231" s="3"/>
      <c r="G231" s="3"/>
      <c r="H231" s="3"/>
      <c r="I231" s="147"/>
      <c r="J231" s="273"/>
      <c r="K231" s="3"/>
    </row>
    <row r="232" spans="4:11" hidden="1" x14ac:dyDescent="0.2">
      <c r="D232" s="3"/>
      <c r="E232" s="3"/>
      <c r="F232" s="3"/>
      <c r="G232" s="3"/>
      <c r="H232" s="3"/>
      <c r="I232" s="147"/>
      <c r="J232" s="273"/>
      <c r="K232" s="3"/>
    </row>
    <row r="233" spans="4:11" hidden="1" x14ac:dyDescent="0.2">
      <c r="D233" s="3"/>
      <c r="E233" s="3"/>
      <c r="F233" s="3"/>
      <c r="G233" s="3"/>
      <c r="H233" s="3"/>
      <c r="I233" s="147"/>
      <c r="J233" s="273"/>
      <c r="K233" s="3"/>
    </row>
    <row r="234" spans="4:11" hidden="1" x14ac:dyDescent="0.2">
      <c r="D234" s="3"/>
      <c r="E234" s="3"/>
      <c r="F234" s="3"/>
      <c r="G234" s="3"/>
      <c r="H234" s="3"/>
      <c r="I234" s="147"/>
      <c r="J234" s="273"/>
      <c r="K234" s="3"/>
    </row>
    <row r="235" spans="4:11" hidden="1" x14ac:dyDescent="0.2">
      <c r="D235" s="3"/>
      <c r="E235" s="3"/>
      <c r="F235" s="3"/>
      <c r="G235" s="3"/>
      <c r="H235" s="3"/>
      <c r="I235" s="147"/>
      <c r="J235" s="273"/>
      <c r="K235" s="3"/>
    </row>
    <row r="236" spans="4:11" hidden="1" x14ac:dyDescent="0.2">
      <c r="D236" s="3"/>
      <c r="E236" s="3"/>
      <c r="F236" s="3"/>
      <c r="G236" s="3"/>
      <c r="H236" s="3"/>
      <c r="I236" s="147"/>
      <c r="J236" s="273"/>
      <c r="K236" s="3"/>
    </row>
    <row r="237" spans="4:11" hidden="1" x14ac:dyDescent="0.2">
      <c r="D237" s="3"/>
      <c r="E237" s="3"/>
      <c r="F237" s="3"/>
      <c r="G237" s="3"/>
      <c r="H237" s="3"/>
      <c r="I237" s="147"/>
      <c r="J237" s="273"/>
      <c r="K237" s="3"/>
    </row>
    <row r="238" spans="4:11" hidden="1" x14ac:dyDescent="0.2">
      <c r="D238" s="3"/>
      <c r="E238" s="3"/>
      <c r="F238" s="3"/>
      <c r="G238" s="3"/>
      <c r="H238" s="3"/>
      <c r="I238" s="147"/>
      <c r="J238" s="273"/>
      <c r="K238" s="3"/>
    </row>
    <row r="239" spans="4:11" hidden="1" x14ac:dyDescent="0.2">
      <c r="D239" s="3"/>
      <c r="E239" s="3"/>
      <c r="F239" s="3"/>
      <c r="G239" s="3"/>
      <c r="H239" s="3"/>
      <c r="I239" s="147"/>
      <c r="J239" s="273"/>
      <c r="K239" s="3"/>
    </row>
    <row r="240" spans="4:11" hidden="1" x14ac:dyDescent="0.2">
      <c r="D240" s="3"/>
      <c r="E240" s="3"/>
      <c r="F240" s="3"/>
      <c r="G240" s="3"/>
      <c r="H240" s="3"/>
      <c r="I240" s="147"/>
      <c r="J240" s="273"/>
      <c r="K240" s="3"/>
    </row>
    <row r="241" spans="4:11" hidden="1" x14ac:dyDescent="0.2">
      <c r="D241" s="3"/>
      <c r="E241" s="3"/>
      <c r="F241" s="3"/>
      <c r="G241" s="3"/>
      <c r="H241" s="3"/>
      <c r="I241" s="147"/>
      <c r="J241" s="273"/>
      <c r="K241" s="3"/>
    </row>
    <row r="242" spans="4:11" hidden="1" x14ac:dyDescent="0.2">
      <c r="D242" s="3"/>
      <c r="E242" s="3"/>
      <c r="F242" s="3"/>
      <c r="G242" s="3"/>
      <c r="H242" s="3"/>
      <c r="I242" s="147"/>
      <c r="J242" s="273"/>
      <c r="K242" s="3"/>
    </row>
    <row r="243" spans="4:11" hidden="1" x14ac:dyDescent="0.2">
      <c r="D243" s="3"/>
      <c r="E243" s="3"/>
      <c r="F243" s="3"/>
      <c r="G243" s="3"/>
      <c r="H243" s="3"/>
      <c r="I243" s="147"/>
      <c r="J243" s="273"/>
      <c r="K243" s="3"/>
    </row>
    <row r="244" spans="4:11" hidden="1" x14ac:dyDescent="0.2">
      <c r="D244" s="3"/>
      <c r="E244" s="3"/>
      <c r="F244" s="3"/>
      <c r="G244" s="3"/>
      <c r="H244" s="3"/>
      <c r="I244" s="147"/>
      <c r="J244" s="273"/>
      <c r="K244" s="3"/>
    </row>
    <row r="245" spans="4:11" hidden="1" x14ac:dyDescent="0.2">
      <c r="D245" s="3"/>
      <c r="E245" s="3"/>
      <c r="F245" s="3"/>
      <c r="G245" s="3"/>
      <c r="H245" s="3"/>
      <c r="I245" s="147"/>
      <c r="J245" s="273"/>
      <c r="K245" s="3"/>
    </row>
    <row r="246" spans="4:11" hidden="1" x14ac:dyDescent="0.2">
      <c r="D246" s="3"/>
      <c r="E246" s="3"/>
      <c r="F246" s="3"/>
      <c r="G246" s="3"/>
      <c r="H246" s="3"/>
      <c r="I246" s="147"/>
      <c r="J246" s="273"/>
      <c r="K246" s="3"/>
    </row>
    <row r="247" spans="4:11" hidden="1" x14ac:dyDescent="0.2">
      <c r="D247" s="3"/>
      <c r="E247" s="3"/>
      <c r="F247" s="3"/>
      <c r="G247" s="3"/>
      <c r="H247" s="3"/>
      <c r="I247" s="147"/>
      <c r="J247" s="273"/>
      <c r="K247" s="3"/>
    </row>
    <row r="248" spans="4:11" hidden="1" x14ac:dyDescent="0.2">
      <c r="D248" s="3"/>
      <c r="E248" s="3"/>
      <c r="F248" s="3"/>
      <c r="G248" s="3"/>
      <c r="H248" s="3"/>
      <c r="I248" s="147"/>
      <c r="J248" s="273"/>
      <c r="K248" s="3"/>
    </row>
    <row r="249" spans="4:11" hidden="1" x14ac:dyDescent="0.2">
      <c r="D249" s="3"/>
      <c r="E249" s="3"/>
      <c r="F249" s="3"/>
      <c r="G249" s="3"/>
      <c r="H249" s="3"/>
      <c r="I249" s="147"/>
      <c r="J249" s="273"/>
      <c r="K249" s="3"/>
    </row>
    <row r="250" spans="4:11" hidden="1" x14ac:dyDescent="0.2">
      <c r="D250" s="3"/>
      <c r="E250" s="3"/>
      <c r="F250" s="3"/>
      <c r="G250" s="3"/>
      <c r="H250" s="3"/>
      <c r="I250" s="147"/>
      <c r="J250" s="273"/>
      <c r="K250" s="3"/>
    </row>
    <row r="251" spans="4:11" hidden="1" x14ac:dyDescent="0.2">
      <c r="D251" s="3"/>
      <c r="E251" s="3"/>
      <c r="F251" s="3"/>
      <c r="G251" s="3"/>
      <c r="H251" s="3"/>
      <c r="I251" s="147"/>
      <c r="J251" s="273"/>
      <c r="K251" s="3"/>
    </row>
    <row r="252" spans="4:11" hidden="1" x14ac:dyDescent="0.2">
      <c r="D252" s="3"/>
      <c r="E252" s="3"/>
      <c r="F252" s="3"/>
      <c r="G252" s="3"/>
      <c r="H252" s="3"/>
      <c r="I252" s="147"/>
      <c r="J252" s="273"/>
      <c r="K252" s="3"/>
    </row>
    <row r="253" spans="4:11" hidden="1" x14ac:dyDescent="0.2">
      <c r="D253" s="3"/>
      <c r="E253" s="3"/>
      <c r="F253" s="3"/>
      <c r="G253" s="3"/>
      <c r="H253" s="3"/>
      <c r="I253" s="147"/>
      <c r="J253" s="273"/>
      <c r="K253" s="3"/>
    </row>
    <row r="254" spans="4:11" hidden="1" x14ac:dyDescent="0.2">
      <c r="D254" s="3"/>
      <c r="E254" s="3"/>
      <c r="F254" s="3"/>
      <c r="G254" s="3"/>
      <c r="H254" s="3"/>
      <c r="I254" s="147"/>
      <c r="J254" s="273"/>
      <c r="K254" s="3"/>
    </row>
    <row r="255" spans="4:11" hidden="1" x14ac:dyDescent="0.2">
      <c r="D255" s="3"/>
      <c r="E255" s="3"/>
      <c r="F255" s="3"/>
      <c r="G255" s="3"/>
      <c r="H255" s="3"/>
      <c r="I255" s="147"/>
      <c r="J255" s="273"/>
      <c r="K255" s="3"/>
    </row>
    <row r="256" spans="4:11" hidden="1" x14ac:dyDescent="0.2">
      <c r="D256" s="3"/>
      <c r="E256" s="3"/>
      <c r="F256" s="3"/>
      <c r="G256" s="3"/>
      <c r="H256" s="3"/>
      <c r="I256" s="147"/>
      <c r="J256" s="273"/>
      <c r="K256" s="3"/>
    </row>
    <row r="257" spans="4:11" hidden="1" x14ac:dyDescent="0.2">
      <c r="D257" s="3"/>
      <c r="E257" s="3"/>
      <c r="F257" s="3"/>
      <c r="G257" s="3"/>
      <c r="H257" s="3"/>
      <c r="I257" s="147"/>
      <c r="J257" s="273"/>
      <c r="K257" s="3"/>
    </row>
    <row r="258" spans="4:11" hidden="1" x14ac:dyDescent="0.2">
      <c r="D258" s="3"/>
      <c r="E258" s="3"/>
      <c r="F258" s="3"/>
      <c r="G258" s="3"/>
      <c r="H258" s="3"/>
      <c r="I258" s="147"/>
      <c r="J258" s="273"/>
      <c r="K258" s="3"/>
    </row>
    <row r="259" spans="4:11" hidden="1" x14ac:dyDescent="0.2">
      <c r="D259" s="3"/>
      <c r="E259" s="3"/>
      <c r="F259" s="3"/>
      <c r="G259" s="3"/>
      <c r="H259" s="3"/>
      <c r="I259" s="147"/>
      <c r="J259" s="273"/>
      <c r="K259" s="3"/>
    </row>
    <row r="260" spans="4:11" hidden="1" x14ac:dyDescent="0.2">
      <c r="D260" s="3"/>
      <c r="E260" s="3"/>
      <c r="F260" s="3"/>
      <c r="G260" s="3"/>
      <c r="H260" s="3"/>
      <c r="I260" s="147"/>
      <c r="J260" s="273"/>
      <c r="K260" s="3"/>
    </row>
    <row r="261" spans="4:11" hidden="1" x14ac:dyDescent="0.2">
      <c r="D261" s="3"/>
      <c r="E261" s="3"/>
      <c r="F261" s="3"/>
      <c r="G261" s="3"/>
      <c r="H261" s="3"/>
      <c r="I261" s="147"/>
      <c r="J261" s="273"/>
      <c r="K261" s="3"/>
    </row>
    <row r="262" spans="4:11" hidden="1" x14ac:dyDescent="0.2">
      <c r="D262" s="3"/>
      <c r="E262" s="3"/>
      <c r="F262" s="3"/>
      <c r="G262" s="3"/>
      <c r="H262" s="3"/>
      <c r="I262" s="147"/>
      <c r="J262" s="273"/>
      <c r="K262" s="3"/>
    </row>
    <row r="263" spans="4:11" hidden="1" x14ac:dyDescent="0.2">
      <c r="D263" s="3"/>
      <c r="E263" s="3"/>
      <c r="F263" s="3"/>
      <c r="G263" s="3"/>
      <c r="H263" s="3"/>
      <c r="I263" s="147"/>
      <c r="J263" s="273"/>
      <c r="K263" s="3"/>
    </row>
    <row r="264" spans="4:11" hidden="1" x14ac:dyDescent="0.2">
      <c r="D264" s="3"/>
      <c r="E264" s="3"/>
      <c r="F264" s="3"/>
      <c r="G264" s="3"/>
      <c r="H264" s="3"/>
      <c r="I264" s="147"/>
      <c r="J264" s="273"/>
      <c r="K264" s="3"/>
    </row>
    <row r="265" spans="4:11" hidden="1" x14ac:dyDescent="0.2">
      <c r="D265" s="3"/>
      <c r="E265" s="3"/>
      <c r="F265" s="3"/>
      <c r="G265" s="3"/>
      <c r="H265" s="3"/>
      <c r="I265" s="147"/>
      <c r="J265" s="273"/>
      <c r="K265" s="3"/>
    </row>
    <row r="266" spans="4:11" hidden="1" x14ac:dyDescent="0.2">
      <c r="D266" s="3"/>
      <c r="E266" s="3"/>
      <c r="F266" s="3"/>
      <c r="G266" s="3"/>
      <c r="H266" s="3"/>
      <c r="I266" s="147"/>
      <c r="J266" s="273"/>
      <c r="K266" s="3"/>
    </row>
    <row r="267" spans="4:11" hidden="1" x14ac:dyDescent="0.2">
      <c r="D267" s="3"/>
      <c r="E267" s="3"/>
      <c r="F267" s="3"/>
      <c r="G267" s="3"/>
      <c r="H267" s="3"/>
      <c r="I267" s="147"/>
      <c r="J267" s="273"/>
      <c r="K267" s="3"/>
    </row>
    <row r="268" spans="4:11" hidden="1" x14ac:dyDescent="0.2">
      <c r="D268" s="3"/>
      <c r="E268" s="3"/>
      <c r="F268" s="3"/>
      <c r="G268" s="3"/>
      <c r="H268" s="3"/>
      <c r="I268" s="147"/>
      <c r="J268" s="273"/>
      <c r="K268" s="3"/>
    </row>
    <row r="269" spans="4:11" hidden="1" x14ac:dyDescent="0.2">
      <c r="D269" s="3"/>
      <c r="E269" s="3"/>
      <c r="F269" s="3"/>
      <c r="G269" s="3"/>
      <c r="H269" s="3"/>
      <c r="I269" s="147"/>
      <c r="J269" s="273"/>
      <c r="K269" s="3"/>
    </row>
    <row r="270" spans="4:11" hidden="1" x14ac:dyDescent="0.2">
      <c r="D270" s="3"/>
      <c r="E270" s="3"/>
      <c r="F270" s="3"/>
      <c r="G270" s="3"/>
      <c r="H270" s="3"/>
      <c r="I270" s="147"/>
      <c r="J270" s="273"/>
      <c r="K270" s="3"/>
    </row>
    <row r="271" spans="4:11" hidden="1" x14ac:dyDescent="0.2">
      <c r="D271" s="3"/>
      <c r="E271" s="3"/>
      <c r="F271" s="3"/>
      <c r="G271" s="3"/>
      <c r="H271" s="3"/>
      <c r="I271" s="147"/>
      <c r="J271" s="273"/>
      <c r="K271" s="3"/>
    </row>
    <row r="272" spans="4:11" hidden="1" x14ac:dyDescent="0.2">
      <c r="D272" s="3"/>
      <c r="E272" s="3"/>
      <c r="F272" s="3"/>
      <c r="G272" s="3"/>
      <c r="H272" s="3"/>
      <c r="I272" s="147"/>
      <c r="J272" s="273"/>
      <c r="K272" s="3"/>
    </row>
    <row r="273" spans="4:11" hidden="1" x14ac:dyDescent="0.2">
      <c r="D273" s="3"/>
      <c r="E273" s="3"/>
      <c r="F273" s="3"/>
      <c r="G273" s="3"/>
      <c r="H273" s="3"/>
      <c r="I273" s="147"/>
      <c r="J273" s="273"/>
      <c r="K273" s="3"/>
    </row>
    <row r="274" spans="4:11" hidden="1" x14ac:dyDescent="0.2">
      <c r="D274" s="3"/>
      <c r="E274" s="3"/>
      <c r="F274" s="3"/>
      <c r="G274" s="3"/>
      <c r="H274" s="3"/>
      <c r="I274" s="147"/>
      <c r="J274" s="273"/>
      <c r="K274" s="3"/>
    </row>
    <row r="275" spans="4:11" hidden="1" x14ac:dyDescent="0.2">
      <c r="D275" s="3"/>
      <c r="E275" s="3"/>
      <c r="F275" s="3"/>
      <c r="G275" s="3"/>
      <c r="H275" s="3"/>
      <c r="I275" s="147"/>
      <c r="J275" s="273"/>
      <c r="K275" s="3"/>
    </row>
    <row r="276" spans="4:11" hidden="1" x14ac:dyDescent="0.2">
      <c r="D276" s="3"/>
      <c r="E276" s="3"/>
      <c r="F276" s="3"/>
      <c r="G276" s="3"/>
      <c r="H276" s="3"/>
      <c r="I276" s="147"/>
      <c r="J276" s="273"/>
      <c r="K276" s="3"/>
    </row>
    <row r="277" spans="4:11" hidden="1" x14ac:dyDescent="0.2">
      <c r="D277" s="3"/>
      <c r="E277" s="3"/>
      <c r="F277" s="3"/>
      <c r="G277" s="3"/>
      <c r="H277" s="3"/>
      <c r="I277" s="147"/>
      <c r="J277" s="273"/>
      <c r="K277" s="3"/>
    </row>
    <row r="278" spans="4:11" hidden="1" x14ac:dyDescent="0.2">
      <c r="D278" s="3"/>
      <c r="E278" s="3"/>
      <c r="F278" s="3"/>
      <c r="G278" s="3"/>
      <c r="H278" s="3"/>
      <c r="I278" s="147"/>
      <c r="J278" s="273"/>
      <c r="K278" s="3"/>
    </row>
    <row r="279" spans="4:11" hidden="1" x14ac:dyDescent="0.2">
      <c r="D279" s="3"/>
      <c r="E279" s="3"/>
      <c r="F279" s="3"/>
      <c r="G279" s="3"/>
      <c r="H279" s="3"/>
      <c r="I279" s="147"/>
      <c r="J279" s="273"/>
      <c r="K279" s="3"/>
    </row>
    <row r="280" spans="4:11" hidden="1" x14ac:dyDescent="0.2">
      <c r="D280" s="3"/>
      <c r="E280" s="3"/>
      <c r="F280" s="3"/>
      <c r="G280" s="3"/>
      <c r="H280" s="3"/>
      <c r="I280" s="147"/>
      <c r="J280" s="273"/>
      <c r="K280" s="3"/>
    </row>
    <row r="281" spans="4:11" hidden="1" x14ac:dyDescent="0.2">
      <c r="D281" s="3"/>
      <c r="E281" s="3"/>
      <c r="F281" s="3"/>
      <c r="G281" s="3"/>
      <c r="H281" s="3"/>
      <c r="I281" s="147"/>
      <c r="J281" s="273"/>
      <c r="K281" s="3"/>
    </row>
    <row r="282" spans="4:11" hidden="1" x14ac:dyDescent="0.2">
      <c r="D282" s="3"/>
      <c r="E282" s="3"/>
      <c r="F282" s="3"/>
      <c r="G282" s="3"/>
      <c r="H282" s="3"/>
      <c r="I282" s="147"/>
      <c r="J282" s="273"/>
      <c r="K282" s="3"/>
    </row>
    <row r="283" spans="4:11" hidden="1" x14ac:dyDescent="0.2">
      <c r="D283" s="3"/>
      <c r="E283" s="3"/>
      <c r="F283" s="3"/>
      <c r="G283" s="3"/>
      <c r="H283" s="3"/>
      <c r="I283" s="147"/>
      <c r="J283" s="273"/>
      <c r="K283" s="3"/>
    </row>
    <row r="284" spans="4:11" hidden="1" x14ac:dyDescent="0.2">
      <c r="D284" s="3"/>
      <c r="E284" s="3"/>
      <c r="F284" s="3"/>
      <c r="G284" s="3"/>
      <c r="H284" s="3"/>
      <c r="I284" s="147"/>
      <c r="J284" s="273"/>
      <c r="K284" s="3"/>
    </row>
    <row r="285" spans="4:11" hidden="1" x14ac:dyDescent="0.2">
      <c r="D285" s="3"/>
      <c r="E285" s="3"/>
      <c r="F285" s="3"/>
      <c r="G285" s="3"/>
      <c r="H285" s="3"/>
      <c r="I285" s="147"/>
      <c r="J285" s="273"/>
      <c r="K285" s="3"/>
    </row>
    <row r="286" spans="4:11" hidden="1" x14ac:dyDescent="0.2">
      <c r="D286" s="3"/>
      <c r="E286" s="3"/>
      <c r="F286" s="3"/>
      <c r="G286" s="3"/>
      <c r="H286" s="3"/>
      <c r="I286" s="147"/>
      <c r="J286" s="273"/>
      <c r="K286" s="3"/>
    </row>
    <row r="287" spans="4:11" hidden="1" x14ac:dyDescent="0.2">
      <c r="D287" s="3"/>
      <c r="E287" s="3"/>
      <c r="F287" s="3"/>
      <c r="G287" s="3"/>
      <c r="H287" s="3"/>
      <c r="I287" s="147"/>
      <c r="J287" s="273"/>
      <c r="K287" s="3"/>
    </row>
    <row r="288" spans="4:11" hidden="1" x14ac:dyDescent="0.2">
      <c r="D288" s="3"/>
      <c r="E288" s="3"/>
      <c r="F288" s="3"/>
      <c r="G288" s="3"/>
      <c r="H288" s="3"/>
      <c r="I288" s="147"/>
      <c r="J288" s="273"/>
      <c r="K288" s="3"/>
    </row>
    <row r="289" spans="4:11" hidden="1" x14ac:dyDescent="0.2">
      <c r="D289" s="3"/>
      <c r="E289" s="3"/>
      <c r="F289" s="3"/>
      <c r="G289" s="3"/>
      <c r="H289" s="3"/>
      <c r="I289" s="147"/>
      <c r="J289" s="273"/>
      <c r="K289" s="3"/>
    </row>
    <row r="290" spans="4:11" hidden="1" x14ac:dyDescent="0.2">
      <c r="D290" s="3"/>
      <c r="E290" s="3"/>
      <c r="F290" s="3"/>
      <c r="G290" s="3"/>
      <c r="H290" s="3"/>
      <c r="I290" s="147"/>
      <c r="J290" s="273"/>
      <c r="K290" s="3"/>
    </row>
    <row r="291" spans="4:11" hidden="1" x14ac:dyDescent="0.2">
      <c r="D291" s="3"/>
      <c r="E291" s="3"/>
      <c r="F291" s="3"/>
      <c r="G291" s="3"/>
      <c r="H291" s="3"/>
      <c r="I291" s="147"/>
      <c r="J291" s="273"/>
      <c r="K291" s="3"/>
    </row>
    <row r="292" spans="4:11" hidden="1" x14ac:dyDescent="0.2">
      <c r="D292" s="3"/>
      <c r="E292" s="3"/>
      <c r="F292" s="3"/>
      <c r="G292" s="3"/>
      <c r="H292" s="3"/>
      <c r="I292" s="147"/>
      <c r="J292" s="273"/>
      <c r="K292" s="3"/>
    </row>
    <row r="293" spans="4:11" hidden="1" x14ac:dyDescent="0.2">
      <c r="D293" s="3"/>
      <c r="E293" s="3"/>
      <c r="F293" s="3"/>
      <c r="G293" s="3"/>
      <c r="H293" s="3"/>
      <c r="I293" s="147"/>
      <c r="J293" s="273"/>
      <c r="K293" s="3"/>
    </row>
    <row r="294" spans="4:11" hidden="1" x14ac:dyDescent="0.2">
      <c r="D294" s="3"/>
      <c r="E294" s="3"/>
      <c r="F294" s="3"/>
      <c r="G294" s="3"/>
      <c r="H294" s="3"/>
      <c r="I294" s="147"/>
      <c r="J294" s="273"/>
      <c r="K294" s="3"/>
    </row>
    <row r="295" spans="4:11" hidden="1" x14ac:dyDescent="0.2">
      <c r="D295" s="3"/>
      <c r="E295" s="3"/>
      <c r="F295" s="3"/>
      <c r="G295" s="3"/>
      <c r="H295" s="3"/>
      <c r="I295" s="147"/>
      <c r="J295" s="273"/>
      <c r="K295" s="3"/>
    </row>
    <row r="296" spans="4:11" hidden="1" x14ac:dyDescent="0.2">
      <c r="D296" s="3"/>
      <c r="E296" s="3"/>
      <c r="F296" s="3"/>
      <c r="G296" s="3"/>
      <c r="H296" s="3"/>
      <c r="I296" s="147"/>
      <c r="J296" s="273"/>
      <c r="K296" s="3"/>
    </row>
    <row r="297" spans="4:11" hidden="1" x14ac:dyDescent="0.2">
      <c r="D297" s="3"/>
      <c r="E297" s="3"/>
      <c r="F297" s="3"/>
      <c r="G297" s="3"/>
      <c r="H297" s="3"/>
      <c r="I297" s="147"/>
      <c r="J297" s="273"/>
      <c r="K297" s="3"/>
    </row>
    <row r="298" spans="4:11" hidden="1" x14ac:dyDescent="0.2">
      <c r="D298" s="3"/>
      <c r="E298" s="3"/>
      <c r="F298" s="3"/>
      <c r="G298" s="3"/>
      <c r="H298" s="3"/>
      <c r="I298" s="147"/>
      <c r="J298" s="273"/>
      <c r="K298" s="3"/>
    </row>
    <row r="299" spans="4:11" hidden="1" x14ac:dyDescent="0.2">
      <c r="D299" s="3"/>
      <c r="E299" s="3"/>
      <c r="F299" s="3"/>
      <c r="G299" s="3"/>
      <c r="H299" s="3"/>
      <c r="I299" s="147"/>
      <c r="J299" s="273"/>
      <c r="K299" s="3"/>
    </row>
    <row r="300" spans="4:11" hidden="1" x14ac:dyDescent="0.2">
      <c r="D300" s="3"/>
      <c r="E300" s="3"/>
      <c r="F300" s="3"/>
      <c r="G300" s="3"/>
      <c r="H300" s="3"/>
      <c r="I300" s="147"/>
      <c r="J300" s="273"/>
      <c r="K300" s="3"/>
    </row>
    <row r="301" spans="4:11" hidden="1" x14ac:dyDescent="0.2">
      <c r="D301" s="3"/>
      <c r="E301" s="3"/>
      <c r="F301" s="3"/>
      <c r="G301" s="3"/>
      <c r="H301" s="3"/>
      <c r="I301" s="147"/>
      <c r="J301" s="273"/>
      <c r="K301" s="3"/>
    </row>
    <row r="302" spans="4:11" hidden="1" x14ac:dyDescent="0.2">
      <c r="D302" s="3"/>
      <c r="E302" s="3"/>
      <c r="F302" s="3"/>
      <c r="G302" s="3"/>
      <c r="H302" s="3"/>
      <c r="I302" s="147"/>
      <c r="J302" s="273"/>
      <c r="K302" s="3"/>
    </row>
    <row r="303" spans="4:11" hidden="1" x14ac:dyDescent="0.2">
      <c r="D303" s="3"/>
      <c r="E303" s="3"/>
      <c r="F303" s="3"/>
      <c r="G303" s="3"/>
      <c r="H303" s="3"/>
      <c r="I303" s="147"/>
      <c r="J303" s="273"/>
      <c r="K303" s="3"/>
    </row>
    <row r="304" spans="4:11" hidden="1" x14ac:dyDescent="0.2">
      <c r="D304" s="3"/>
      <c r="E304" s="3"/>
      <c r="F304" s="3"/>
      <c r="G304" s="3"/>
      <c r="H304" s="3"/>
      <c r="I304" s="147"/>
      <c r="J304" s="273"/>
      <c r="K304" s="3"/>
    </row>
    <row r="305" spans="4:11" hidden="1" x14ac:dyDescent="0.2">
      <c r="D305" s="3"/>
      <c r="E305" s="3"/>
      <c r="F305" s="3"/>
      <c r="G305" s="3"/>
      <c r="H305" s="3"/>
      <c r="I305" s="147"/>
      <c r="J305" s="273"/>
      <c r="K305" s="3"/>
    </row>
    <row r="306" spans="4:11" hidden="1" x14ac:dyDescent="0.2">
      <c r="D306" s="3"/>
      <c r="E306" s="3"/>
      <c r="F306" s="3"/>
      <c r="G306" s="3"/>
      <c r="H306" s="3"/>
      <c r="I306" s="147"/>
      <c r="J306" s="273"/>
      <c r="K306" s="3"/>
    </row>
    <row r="307" spans="4:11" hidden="1" x14ac:dyDescent="0.2">
      <c r="D307" s="3"/>
      <c r="E307" s="3"/>
      <c r="F307" s="3"/>
      <c r="G307" s="3"/>
      <c r="H307" s="3"/>
      <c r="I307" s="147"/>
      <c r="J307" s="273"/>
      <c r="K307" s="3"/>
    </row>
    <row r="308" spans="4:11" hidden="1" x14ac:dyDescent="0.2">
      <c r="D308" s="3"/>
      <c r="E308" s="3"/>
      <c r="F308" s="3"/>
      <c r="G308" s="3"/>
      <c r="H308" s="3"/>
      <c r="I308" s="147"/>
      <c r="J308" s="273"/>
      <c r="K308" s="3"/>
    </row>
    <row r="309" spans="4:11" hidden="1" x14ac:dyDescent="0.2">
      <c r="D309" s="3"/>
      <c r="E309" s="3"/>
      <c r="F309" s="3"/>
      <c r="G309" s="3"/>
      <c r="H309" s="3"/>
      <c r="I309" s="147"/>
      <c r="J309" s="273"/>
      <c r="K309" s="3"/>
    </row>
    <row r="310" spans="4:11" hidden="1" x14ac:dyDescent="0.2">
      <c r="D310" s="3"/>
      <c r="E310" s="3"/>
      <c r="F310" s="3"/>
      <c r="G310" s="3"/>
      <c r="H310" s="3"/>
      <c r="I310" s="147"/>
      <c r="J310" s="273"/>
      <c r="K310" s="3"/>
    </row>
    <row r="311" spans="4:11" hidden="1" x14ac:dyDescent="0.2">
      <c r="D311" s="3"/>
      <c r="E311" s="3"/>
      <c r="F311" s="3"/>
      <c r="G311" s="3"/>
      <c r="H311" s="3"/>
      <c r="I311" s="147"/>
      <c r="J311" s="273"/>
      <c r="K311" s="3"/>
    </row>
    <row r="312" spans="4:11" hidden="1" x14ac:dyDescent="0.2">
      <c r="D312" s="3"/>
      <c r="E312" s="3"/>
      <c r="F312" s="3"/>
      <c r="G312" s="3"/>
      <c r="H312" s="3"/>
      <c r="I312" s="147"/>
      <c r="J312" s="273"/>
      <c r="K312" s="3"/>
    </row>
    <row r="313" spans="4:11" hidden="1" x14ac:dyDescent="0.2">
      <c r="D313" s="3"/>
      <c r="E313" s="3"/>
      <c r="F313" s="3"/>
      <c r="G313" s="3"/>
      <c r="H313" s="3"/>
      <c r="I313" s="147"/>
      <c r="J313" s="273"/>
      <c r="K313" s="3"/>
    </row>
    <row r="314" spans="4:11" hidden="1" x14ac:dyDescent="0.2">
      <c r="D314" s="3"/>
      <c r="E314" s="3"/>
      <c r="F314" s="3"/>
      <c r="G314" s="3"/>
      <c r="H314" s="3"/>
      <c r="I314" s="147"/>
      <c r="J314" s="273"/>
      <c r="K314" s="3"/>
    </row>
    <row r="315" spans="4:11" hidden="1" x14ac:dyDescent="0.2">
      <c r="D315" s="3"/>
      <c r="E315" s="3"/>
      <c r="F315" s="3"/>
      <c r="G315" s="3"/>
      <c r="H315" s="3"/>
      <c r="I315" s="147"/>
      <c r="J315" s="273"/>
      <c r="K315" s="3"/>
    </row>
    <row r="316" spans="4:11" hidden="1" x14ac:dyDescent="0.2">
      <c r="D316" s="3"/>
      <c r="E316" s="3"/>
      <c r="F316" s="3"/>
      <c r="G316" s="3"/>
      <c r="H316" s="3"/>
      <c r="I316" s="147"/>
      <c r="J316" s="273"/>
      <c r="K316" s="3"/>
    </row>
    <row r="317" spans="4:11" hidden="1" x14ac:dyDescent="0.2">
      <c r="D317" s="3"/>
      <c r="E317" s="3"/>
      <c r="F317" s="3"/>
      <c r="G317" s="3"/>
      <c r="H317" s="3"/>
      <c r="I317" s="147"/>
      <c r="J317" s="273"/>
      <c r="K317" s="3"/>
    </row>
    <row r="318" spans="4:11" hidden="1" x14ac:dyDescent="0.2">
      <c r="D318" s="3"/>
      <c r="E318" s="3"/>
      <c r="F318" s="3"/>
      <c r="G318" s="3"/>
      <c r="H318" s="3"/>
      <c r="I318" s="147"/>
      <c r="J318" s="273"/>
      <c r="K318" s="3"/>
    </row>
    <row r="319" spans="4:11" hidden="1" x14ac:dyDescent="0.2">
      <c r="D319" s="3"/>
      <c r="E319" s="3"/>
      <c r="F319" s="3"/>
      <c r="G319" s="3"/>
      <c r="H319" s="3"/>
      <c r="I319" s="147"/>
      <c r="J319" s="273"/>
      <c r="K319" s="3"/>
    </row>
    <row r="320" spans="4:11" hidden="1" x14ac:dyDescent="0.2">
      <c r="D320" s="3"/>
      <c r="E320" s="3"/>
      <c r="F320" s="3"/>
      <c r="G320" s="3"/>
      <c r="H320" s="3"/>
      <c r="I320" s="147"/>
      <c r="J320" s="273"/>
      <c r="K320" s="3"/>
    </row>
    <row r="321" spans="4:11" hidden="1" x14ac:dyDescent="0.2">
      <c r="D321" s="3"/>
      <c r="E321" s="3"/>
      <c r="F321" s="3"/>
      <c r="G321" s="3"/>
      <c r="H321" s="3"/>
      <c r="I321" s="147"/>
      <c r="J321" s="273"/>
      <c r="K321" s="3"/>
    </row>
    <row r="322" spans="4:11" hidden="1" x14ac:dyDescent="0.2">
      <c r="D322" s="3"/>
      <c r="E322" s="3"/>
      <c r="F322" s="3"/>
      <c r="G322" s="3"/>
      <c r="H322" s="3"/>
      <c r="I322" s="147"/>
      <c r="J322" s="273"/>
      <c r="K322" s="3"/>
    </row>
    <row r="323" spans="4:11" hidden="1" x14ac:dyDescent="0.2">
      <c r="D323" s="3"/>
      <c r="E323" s="3"/>
      <c r="F323" s="3"/>
      <c r="G323" s="3"/>
      <c r="H323" s="3"/>
      <c r="I323" s="147"/>
      <c r="J323" s="273"/>
      <c r="K323" s="3"/>
    </row>
    <row r="324" spans="4:11" hidden="1" x14ac:dyDescent="0.2">
      <c r="D324" s="3"/>
      <c r="E324" s="3"/>
      <c r="F324" s="3"/>
      <c r="G324" s="3"/>
      <c r="H324" s="3"/>
      <c r="I324" s="147"/>
      <c r="J324" s="273"/>
      <c r="K324" s="3"/>
    </row>
    <row r="325" spans="4:11" hidden="1" x14ac:dyDescent="0.2">
      <c r="D325" s="3"/>
      <c r="E325" s="3"/>
      <c r="F325" s="3"/>
      <c r="G325" s="3"/>
      <c r="H325" s="3"/>
      <c r="I325" s="147"/>
      <c r="J325" s="273"/>
      <c r="K325" s="3"/>
    </row>
    <row r="326" spans="4:11" hidden="1" x14ac:dyDescent="0.2">
      <c r="D326" s="3"/>
      <c r="E326" s="3"/>
      <c r="F326" s="3"/>
      <c r="G326" s="3"/>
      <c r="H326" s="3"/>
      <c r="I326" s="147"/>
      <c r="J326" s="273"/>
      <c r="K326" s="3"/>
    </row>
    <row r="327" spans="4:11" hidden="1" x14ac:dyDescent="0.2">
      <c r="D327" s="3"/>
      <c r="E327" s="3"/>
      <c r="F327" s="3"/>
      <c r="G327" s="3"/>
      <c r="H327" s="3"/>
      <c r="I327" s="147"/>
      <c r="J327" s="273"/>
      <c r="K327" s="3"/>
    </row>
    <row r="328" spans="4:11" hidden="1" x14ac:dyDescent="0.2">
      <c r="D328" s="3"/>
      <c r="E328" s="3"/>
      <c r="F328" s="3"/>
      <c r="G328" s="3"/>
      <c r="H328" s="3"/>
      <c r="I328" s="147"/>
      <c r="J328" s="273"/>
      <c r="K328" s="3"/>
    </row>
    <row r="329" spans="4:11" hidden="1" x14ac:dyDescent="0.2">
      <c r="D329" s="3"/>
      <c r="E329" s="3"/>
      <c r="F329" s="3"/>
      <c r="G329" s="3"/>
      <c r="H329" s="3"/>
      <c r="I329" s="147"/>
      <c r="J329" s="273"/>
      <c r="K329" s="3"/>
    </row>
    <row r="330" spans="4:11" hidden="1" x14ac:dyDescent="0.2">
      <c r="D330" s="3"/>
      <c r="E330" s="3"/>
      <c r="F330" s="3"/>
      <c r="G330" s="3"/>
      <c r="H330" s="3"/>
      <c r="I330" s="147"/>
      <c r="J330" s="273"/>
      <c r="K330" s="3"/>
    </row>
    <row r="331" spans="4:11" hidden="1" x14ac:dyDescent="0.2">
      <c r="D331" s="3"/>
      <c r="E331" s="3"/>
      <c r="F331" s="3"/>
      <c r="G331" s="3"/>
      <c r="H331" s="3"/>
      <c r="I331" s="147"/>
      <c r="J331" s="273"/>
      <c r="K331" s="3"/>
    </row>
    <row r="332" spans="4:11" hidden="1" x14ac:dyDescent="0.2">
      <c r="D332" s="3"/>
      <c r="E332" s="3"/>
      <c r="F332" s="3"/>
      <c r="G332" s="3"/>
      <c r="H332" s="3"/>
      <c r="I332" s="147"/>
      <c r="J332" s="273"/>
      <c r="K332" s="3"/>
    </row>
    <row r="333" spans="4:11" hidden="1" x14ac:dyDescent="0.2">
      <c r="D333" s="3"/>
      <c r="E333" s="3"/>
      <c r="F333" s="3"/>
      <c r="G333" s="3"/>
      <c r="H333" s="3"/>
      <c r="I333" s="147"/>
      <c r="J333" s="273"/>
      <c r="K333" s="3"/>
    </row>
    <row r="334" spans="4:11" hidden="1" x14ac:dyDescent="0.2">
      <c r="D334" s="3"/>
      <c r="E334" s="3"/>
      <c r="F334" s="3"/>
      <c r="G334" s="3"/>
      <c r="H334" s="3"/>
      <c r="I334" s="147"/>
      <c r="J334" s="273"/>
      <c r="K334" s="3"/>
    </row>
    <row r="335" spans="4:11" hidden="1" x14ac:dyDescent="0.2">
      <c r="D335" s="3"/>
      <c r="E335" s="3"/>
      <c r="F335" s="3"/>
      <c r="G335" s="3"/>
      <c r="H335" s="3"/>
      <c r="I335" s="147"/>
      <c r="J335" s="273"/>
      <c r="K335" s="3"/>
    </row>
    <row r="336" spans="4:11" hidden="1" x14ac:dyDescent="0.2">
      <c r="D336" s="3"/>
      <c r="E336" s="3"/>
      <c r="F336" s="3"/>
      <c r="G336" s="3"/>
      <c r="H336" s="3"/>
      <c r="I336" s="147"/>
      <c r="J336" s="273"/>
      <c r="K336" s="3"/>
    </row>
    <row r="337" spans="4:11" hidden="1" x14ac:dyDescent="0.2">
      <c r="D337" s="3"/>
      <c r="E337" s="3"/>
      <c r="F337" s="3"/>
      <c r="G337" s="3"/>
      <c r="H337" s="3"/>
      <c r="I337" s="147"/>
      <c r="J337" s="273"/>
      <c r="K337" s="3"/>
    </row>
    <row r="338" spans="4:11" hidden="1" x14ac:dyDescent="0.2">
      <c r="D338" s="3"/>
      <c r="E338" s="3"/>
      <c r="F338" s="3"/>
      <c r="G338" s="3"/>
      <c r="H338" s="3"/>
      <c r="I338" s="147"/>
      <c r="J338" s="273"/>
      <c r="K338" s="3"/>
    </row>
    <row r="339" spans="4:11" hidden="1" x14ac:dyDescent="0.2">
      <c r="D339" s="3"/>
      <c r="E339" s="3"/>
      <c r="F339" s="3"/>
      <c r="G339" s="3"/>
      <c r="H339" s="3"/>
      <c r="I339" s="147"/>
      <c r="J339" s="273"/>
      <c r="K339" s="3"/>
    </row>
    <row r="340" spans="4:11" hidden="1" x14ac:dyDescent="0.2">
      <c r="D340" s="3"/>
      <c r="E340" s="3"/>
      <c r="F340" s="3"/>
      <c r="G340" s="3"/>
      <c r="H340" s="3"/>
      <c r="I340" s="147"/>
      <c r="J340" s="273"/>
      <c r="K340" s="3"/>
    </row>
    <row r="341" spans="4:11" hidden="1" x14ac:dyDescent="0.2">
      <c r="D341" s="3"/>
      <c r="E341" s="3"/>
      <c r="F341" s="3"/>
      <c r="G341" s="3"/>
      <c r="H341" s="3"/>
      <c r="I341" s="147"/>
      <c r="J341" s="273"/>
      <c r="K341" s="3"/>
    </row>
    <row r="342" spans="4:11" hidden="1" x14ac:dyDescent="0.2">
      <c r="D342" s="3"/>
      <c r="E342" s="3"/>
      <c r="F342" s="3"/>
      <c r="G342" s="3"/>
      <c r="H342" s="3"/>
      <c r="I342" s="147"/>
      <c r="J342" s="273"/>
      <c r="K342" s="3"/>
    </row>
    <row r="343" spans="4:11" hidden="1" x14ac:dyDescent="0.2">
      <c r="D343" s="3"/>
      <c r="E343" s="3"/>
      <c r="F343" s="3"/>
      <c r="G343" s="3"/>
      <c r="H343" s="3"/>
      <c r="I343" s="147"/>
      <c r="J343" s="273"/>
      <c r="K343" s="3"/>
    </row>
    <row r="344" spans="4:11" hidden="1" x14ac:dyDescent="0.2">
      <c r="D344" s="3"/>
      <c r="E344" s="3"/>
      <c r="F344" s="3"/>
      <c r="G344" s="3"/>
      <c r="H344" s="3"/>
      <c r="I344" s="147"/>
      <c r="J344" s="273"/>
      <c r="K344" s="3"/>
    </row>
    <row r="345" spans="4:11" hidden="1" x14ac:dyDescent="0.2">
      <c r="D345" s="3"/>
      <c r="E345" s="3"/>
      <c r="F345" s="3"/>
      <c r="G345" s="3"/>
      <c r="H345" s="3"/>
      <c r="I345" s="147"/>
      <c r="J345" s="273"/>
      <c r="K345" s="3"/>
    </row>
    <row r="346" spans="4:11" hidden="1" x14ac:dyDescent="0.2">
      <c r="D346" s="3"/>
      <c r="E346" s="3"/>
      <c r="F346" s="3"/>
      <c r="G346" s="3"/>
      <c r="H346" s="3"/>
      <c r="I346" s="147"/>
      <c r="J346" s="273"/>
      <c r="K346" s="3"/>
    </row>
    <row r="347" spans="4:11" hidden="1" x14ac:dyDescent="0.2">
      <c r="D347" s="3"/>
      <c r="E347" s="3"/>
      <c r="F347" s="3"/>
      <c r="G347" s="3"/>
      <c r="H347" s="3"/>
      <c r="I347" s="147"/>
      <c r="J347" s="273"/>
      <c r="K347" s="3"/>
    </row>
    <row r="348" spans="4:11" hidden="1" x14ac:dyDescent="0.2">
      <c r="D348" s="3"/>
      <c r="E348" s="3"/>
      <c r="F348" s="3"/>
      <c r="G348" s="3"/>
      <c r="H348" s="3"/>
      <c r="I348" s="147"/>
      <c r="J348" s="273"/>
      <c r="K348" s="3"/>
    </row>
    <row r="349" spans="4:11" hidden="1" x14ac:dyDescent="0.2">
      <c r="D349" s="3"/>
      <c r="E349" s="3"/>
      <c r="F349" s="3"/>
      <c r="G349" s="3"/>
      <c r="H349" s="3"/>
      <c r="I349" s="147"/>
      <c r="J349" s="273"/>
      <c r="K349" s="3"/>
    </row>
    <row r="350" spans="4:11" hidden="1" x14ac:dyDescent="0.2">
      <c r="D350" s="3"/>
      <c r="E350" s="3"/>
      <c r="F350" s="3"/>
      <c r="G350" s="3"/>
      <c r="H350" s="3"/>
      <c r="I350" s="147"/>
      <c r="J350" s="273"/>
      <c r="K350" s="3"/>
    </row>
    <row r="351" spans="4:11" hidden="1" x14ac:dyDescent="0.2">
      <c r="D351" s="3"/>
      <c r="E351" s="3"/>
      <c r="F351" s="3"/>
      <c r="G351" s="3"/>
      <c r="H351" s="3"/>
      <c r="I351" s="147"/>
      <c r="J351" s="273"/>
      <c r="K351" s="3"/>
    </row>
    <row r="352" spans="4:11" hidden="1" x14ac:dyDescent="0.2">
      <c r="D352" s="3"/>
      <c r="E352" s="3"/>
      <c r="F352" s="3"/>
      <c r="G352" s="3"/>
      <c r="H352" s="3"/>
      <c r="I352" s="147"/>
      <c r="J352" s="273"/>
      <c r="K352" s="3"/>
    </row>
    <row r="353" spans="4:11" hidden="1" x14ac:dyDescent="0.2">
      <c r="D353" s="3"/>
      <c r="E353" s="3"/>
      <c r="F353" s="3"/>
      <c r="G353" s="3"/>
      <c r="H353" s="3"/>
      <c r="I353" s="147"/>
      <c r="J353" s="273"/>
      <c r="K353" s="3"/>
    </row>
    <row r="354" spans="4:11" hidden="1" x14ac:dyDescent="0.2">
      <c r="D354" s="3"/>
      <c r="E354" s="3"/>
      <c r="F354" s="3"/>
      <c r="G354" s="3"/>
      <c r="H354" s="3"/>
      <c r="I354" s="147"/>
      <c r="J354" s="273"/>
      <c r="K354" s="3"/>
    </row>
    <row r="355" spans="4:11" hidden="1" x14ac:dyDescent="0.2">
      <c r="D355" s="3"/>
      <c r="E355" s="3"/>
      <c r="F355" s="3"/>
      <c r="G355" s="3"/>
      <c r="H355" s="3"/>
      <c r="I355" s="147"/>
      <c r="J355" s="273"/>
      <c r="K355" s="3"/>
    </row>
    <row r="356" spans="4:11" hidden="1" x14ac:dyDescent="0.2">
      <c r="D356" s="3"/>
      <c r="E356" s="3"/>
      <c r="F356" s="3"/>
      <c r="G356" s="3"/>
      <c r="H356" s="3"/>
      <c r="I356" s="147"/>
      <c r="J356" s="273"/>
      <c r="K356" s="3"/>
    </row>
    <row r="357" spans="4:11" hidden="1" x14ac:dyDescent="0.2">
      <c r="D357" s="3"/>
      <c r="E357" s="3"/>
      <c r="F357" s="3"/>
      <c r="G357" s="3"/>
      <c r="H357" s="3"/>
      <c r="I357" s="147"/>
      <c r="J357" s="273"/>
      <c r="K357" s="3"/>
    </row>
    <row r="358" spans="4:11" hidden="1" x14ac:dyDescent="0.2">
      <c r="D358" s="3"/>
      <c r="E358" s="3"/>
      <c r="F358" s="3"/>
      <c r="G358" s="3"/>
      <c r="H358" s="3"/>
      <c r="I358" s="147"/>
      <c r="J358" s="273"/>
      <c r="K358" s="3"/>
    </row>
    <row r="359" spans="4:11" hidden="1" x14ac:dyDescent="0.2">
      <c r="D359" s="3"/>
      <c r="E359" s="3"/>
      <c r="F359" s="3"/>
      <c r="G359" s="3"/>
      <c r="H359" s="3"/>
      <c r="I359" s="147"/>
      <c r="J359" s="273"/>
      <c r="K359" s="3"/>
    </row>
    <row r="360" spans="4:11" hidden="1" x14ac:dyDescent="0.2">
      <c r="D360" s="3"/>
      <c r="E360" s="3"/>
      <c r="F360" s="3"/>
      <c r="G360" s="3"/>
      <c r="H360" s="3"/>
      <c r="I360" s="147"/>
      <c r="J360" s="273"/>
      <c r="K360" s="3"/>
    </row>
    <row r="361" spans="4:11" hidden="1" x14ac:dyDescent="0.2">
      <c r="D361" s="3"/>
      <c r="E361" s="3"/>
      <c r="F361" s="3"/>
      <c r="G361" s="3"/>
      <c r="H361" s="3"/>
      <c r="I361" s="147"/>
      <c r="J361" s="273"/>
      <c r="K361" s="3"/>
    </row>
    <row r="362" spans="4:11" hidden="1" x14ac:dyDescent="0.2">
      <c r="D362" s="3"/>
      <c r="E362" s="3"/>
      <c r="F362" s="3"/>
      <c r="G362" s="3"/>
      <c r="H362" s="3"/>
      <c r="I362" s="147"/>
      <c r="J362" s="273"/>
      <c r="K362" s="3"/>
    </row>
    <row r="363" spans="4:11" hidden="1" x14ac:dyDescent="0.2">
      <c r="D363" s="3"/>
      <c r="E363" s="3"/>
      <c r="F363" s="3"/>
      <c r="G363" s="3"/>
      <c r="H363" s="3"/>
      <c r="I363" s="147"/>
      <c r="J363" s="273"/>
      <c r="K363" s="3"/>
    </row>
    <row r="364" spans="4:11" hidden="1" x14ac:dyDescent="0.2">
      <c r="D364" s="3"/>
      <c r="E364" s="3"/>
      <c r="F364" s="3"/>
      <c r="G364" s="3"/>
      <c r="H364" s="3"/>
      <c r="I364" s="147"/>
      <c r="J364" s="273"/>
      <c r="K364" s="3"/>
    </row>
    <row r="365" spans="4:11" hidden="1" x14ac:dyDescent="0.2">
      <c r="D365" s="3"/>
      <c r="E365" s="3"/>
      <c r="F365" s="3"/>
      <c r="G365" s="3"/>
      <c r="H365" s="3"/>
      <c r="I365" s="147"/>
      <c r="J365" s="273"/>
      <c r="K365" s="3"/>
    </row>
    <row r="366" spans="4:11" hidden="1" x14ac:dyDescent="0.2">
      <c r="D366" s="3"/>
      <c r="E366" s="3"/>
      <c r="F366" s="3"/>
      <c r="G366" s="3"/>
      <c r="H366" s="3"/>
      <c r="I366" s="147"/>
      <c r="J366" s="273"/>
      <c r="K366" s="3"/>
    </row>
    <row r="367" spans="4:11" hidden="1" x14ac:dyDescent="0.2">
      <c r="D367" s="3"/>
      <c r="E367" s="3"/>
      <c r="F367" s="3"/>
      <c r="G367" s="3"/>
      <c r="H367" s="3"/>
      <c r="I367" s="147"/>
      <c r="J367" s="273"/>
      <c r="K367" s="3"/>
    </row>
    <row r="368" spans="4:11" hidden="1" x14ac:dyDescent="0.2">
      <c r="D368" s="3"/>
      <c r="E368" s="3"/>
      <c r="F368" s="3"/>
      <c r="G368" s="3"/>
      <c r="H368" s="3"/>
      <c r="I368" s="147"/>
      <c r="J368" s="273"/>
      <c r="K368" s="3"/>
    </row>
    <row r="369" spans="4:11" hidden="1" x14ac:dyDescent="0.2">
      <c r="D369" s="3"/>
      <c r="E369" s="3"/>
      <c r="F369" s="3"/>
      <c r="G369" s="3"/>
      <c r="H369" s="3"/>
      <c r="I369" s="147"/>
      <c r="J369" s="273"/>
      <c r="K369" s="3"/>
    </row>
    <row r="370" spans="4:11" hidden="1" x14ac:dyDescent="0.2">
      <c r="D370" s="3"/>
      <c r="E370" s="3"/>
      <c r="F370" s="3"/>
      <c r="G370" s="3"/>
      <c r="H370" s="3"/>
      <c r="I370" s="147"/>
      <c r="J370" s="273"/>
      <c r="K370" s="3"/>
    </row>
    <row r="371" spans="4:11" hidden="1" x14ac:dyDescent="0.2">
      <c r="D371" s="3"/>
      <c r="E371" s="3"/>
      <c r="F371" s="3"/>
      <c r="G371" s="3"/>
      <c r="H371" s="3"/>
      <c r="I371" s="147"/>
      <c r="J371" s="273"/>
      <c r="K371" s="3"/>
    </row>
    <row r="372" spans="4:11" hidden="1" x14ac:dyDescent="0.2">
      <c r="D372" s="3"/>
      <c r="E372" s="3"/>
      <c r="F372" s="3"/>
      <c r="G372" s="3"/>
      <c r="H372" s="3"/>
      <c r="I372" s="147"/>
      <c r="J372" s="273"/>
      <c r="K372" s="3"/>
    </row>
    <row r="373" spans="4:11" hidden="1" x14ac:dyDescent="0.2">
      <c r="D373" s="3"/>
      <c r="E373" s="3"/>
      <c r="F373" s="3"/>
      <c r="G373" s="3"/>
      <c r="H373" s="3"/>
      <c r="I373" s="147"/>
      <c r="J373" s="273"/>
      <c r="K373" s="3"/>
    </row>
    <row r="374" spans="4:11" hidden="1" x14ac:dyDescent="0.2">
      <c r="D374" s="3"/>
      <c r="E374" s="3"/>
      <c r="F374" s="3"/>
      <c r="G374" s="3"/>
      <c r="H374" s="3"/>
      <c r="I374" s="147"/>
      <c r="J374" s="273"/>
      <c r="K374" s="3"/>
    </row>
    <row r="375" spans="4:11" hidden="1" x14ac:dyDescent="0.2">
      <c r="D375" s="3"/>
      <c r="E375" s="3"/>
      <c r="F375" s="3"/>
      <c r="G375" s="3"/>
      <c r="H375" s="3"/>
      <c r="I375" s="147"/>
      <c r="J375" s="273"/>
      <c r="K375" s="3"/>
    </row>
    <row r="376" spans="4:11" hidden="1" x14ac:dyDescent="0.2">
      <c r="D376" s="3"/>
      <c r="E376" s="3"/>
      <c r="F376" s="3"/>
      <c r="G376" s="3"/>
      <c r="H376" s="3"/>
      <c r="I376" s="147"/>
      <c r="J376" s="273"/>
      <c r="K376" s="3"/>
    </row>
    <row r="377" spans="4:11" hidden="1" x14ac:dyDescent="0.2">
      <c r="D377" s="3"/>
      <c r="E377" s="3"/>
      <c r="F377" s="3"/>
      <c r="G377" s="3"/>
      <c r="H377" s="3"/>
      <c r="I377" s="147"/>
      <c r="J377" s="273"/>
      <c r="K377" s="3"/>
    </row>
    <row r="378" spans="4:11" hidden="1" x14ac:dyDescent="0.2">
      <c r="D378" s="3"/>
      <c r="E378" s="3"/>
      <c r="F378" s="3"/>
      <c r="G378" s="3"/>
      <c r="H378" s="3"/>
      <c r="I378" s="147"/>
      <c r="J378" s="273"/>
      <c r="K378" s="3"/>
    </row>
    <row r="379" spans="4:11" hidden="1" x14ac:dyDescent="0.2">
      <c r="D379" s="3"/>
      <c r="E379" s="3"/>
      <c r="F379" s="3"/>
      <c r="G379" s="3"/>
      <c r="H379" s="3"/>
      <c r="I379" s="147"/>
      <c r="J379" s="273"/>
      <c r="K379" s="3"/>
    </row>
    <row r="380" spans="4:11" hidden="1" x14ac:dyDescent="0.2">
      <c r="D380" s="3"/>
      <c r="E380" s="3"/>
      <c r="F380" s="3"/>
      <c r="G380" s="3"/>
      <c r="H380" s="3"/>
      <c r="I380" s="147"/>
      <c r="J380" s="273"/>
      <c r="K380" s="3"/>
    </row>
    <row r="381" spans="4:11" hidden="1" x14ac:dyDescent="0.2">
      <c r="D381" s="3"/>
      <c r="E381" s="3"/>
      <c r="F381" s="3"/>
      <c r="G381" s="3"/>
      <c r="H381" s="3"/>
      <c r="I381" s="147"/>
      <c r="J381" s="273"/>
      <c r="K381" s="3"/>
    </row>
    <row r="382" spans="4:11" hidden="1" x14ac:dyDescent="0.2">
      <c r="D382" s="3"/>
      <c r="E382" s="3"/>
      <c r="F382" s="3"/>
      <c r="G382" s="3"/>
      <c r="H382" s="3"/>
      <c r="I382" s="147"/>
      <c r="J382" s="273"/>
      <c r="K382" s="3"/>
    </row>
    <row r="383" spans="4:11" hidden="1" x14ac:dyDescent="0.2">
      <c r="D383" s="3"/>
      <c r="E383" s="3"/>
      <c r="F383" s="3"/>
      <c r="G383" s="3"/>
      <c r="H383" s="3"/>
      <c r="I383" s="147"/>
      <c r="J383" s="273"/>
      <c r="K383" s="3"/>
    </row>
    <row r="384" spans="4:11" hidden="1" x14ac:dyDescent="0.2">
      <c r="D384" s="3"/>
      <c r="E384" s="3"/>
      <c r="F384" s="3"/>
      <c r="G384" s="3"/>
      <c r="H384" s="3"/>
      <c r="I384" s="147"/>
      <c r="J384" s="273"/>
      <c r="K384" s="3"/>
    </row>
    <row r="385" spans="4:11" hidden="1" x14ac:dyDescent="0.2">
      <c r="D385" s="3"/>
      <c r="E385" s="3"/>
      <c r="F385" s="3"/>
      <c r="G385" s="3"/>
      <c r="H385" s="3"/>
      <c r="I385" s="147"/>
      <c r="J385" s="273"/>
      <c r="K385" s="3"/>
    </row>
    <row r="386" spans="4:11" hidden="1" x14ac:dyDescent="0.2">
      <c r="D386" s="3"/>
      <c r="E386" s="3"/>
      <c r="F386" s="3"/>
      <c r="G386" s="3"/>
      <c r="H386" s="3"/>
      <c r="I386" s="147"/>
      <c r="J386" s="273"/>
      <c r="K386" s="3"/>
    </row>
    <row r="387" spans="4:11" hidden="1" x14ac:dyDescent="0.2">
      <c r="D387" s="3"/>
      <c r="E387" s="3"/>
      <c r="F387" s="3"/>
      <c r="G387" s="3"/>
      <c r="H387" s="3"/>
      <c r="I387" s="147"/>
      <c r="J387" s="273"/>
      <c r="K387" s="3"/>
    </row>
    <row r="388" spans="4:11" hidden="1" x14ac:dyDescent="0.2">
      <c r="D388" s="3"/>
      <c r="E388" s="3"/>
      <c r="F388" s="3"/>
      <c r="G388" s="3"/>
      <c r="H388" s="3"/>
      <c r="I388" s="147"/>
      <c r="J388" s="273"/>
      <c r="K388" s="3"/>
    </row>
    <row r="389" spans="4:11" hidden="1" x14ac:dyDescent="0.2">
      <c r="D389" s="3"/>
      <c r="E389" s="3"/>
      <c r="F389" s="3"/>
      <c r="G389" s="3"/>
      <c r="H389" s="3"/>
      <c r="I389" s="147"/>
      <c r="J389" s="273"/>
      <c r="K389" s="3"/>
    </row>
    <row r="390" spans="4:11" hidden="1" x14ac:dyDescent="0.2">
      <c r="D390" s="3"/>
      <c r="E390" s="3"/>
      <c r="F390" s="3"/>
      <c r="G390" s="3"/>
      <c r="H390" s="3"/>
      <c r="I390" s="147"/>
      <c r="J390" s="273"/>
      <c r="K390" s="3"/>
    </row>
    <row r="391" spans="4:11" hidden="1" x14ac:dyDescent="0.2">
      <c r="D391" s="3"/>
      <c r="E391" s="3"/>
      <c r="F391" s="3"/>
      <c r="G391" s="3"/>
      <c r="H391" s="3"/>
      <c r="I391" s="147"/>
      <c r="J391" s="273"/>
      <c r="K391" s="3"/>
    </row>
    <row r="392" spans="4:11" hidden="1" x14ac:dyDescent="0.2">
      <c r="D392" s="3"/>
      <c r="E392" s="3"/>
      <c r="F392" s="3"/>
      <c r="G392" s="3"/>
      <c r="H392" s="3"/>
      <c r="I392" s="147"/>
      <c r="J392" s="273"/>
      <c r="K392" s="3"/>
    </row>
    <row r="393" spans="4:11" hidden="1" x14ac:dyDescent="0.2">
      <c r="D393" s="3"/>
      <c r="E393" s="3"/>
      <c r="F393" s="3"/>
      <c r="G393" s="3"/>
      <c r="H393" s="3"/>
      <c r="I393" s="147"/>
      <c r="J393" s="273"/>
      <c r="K393" s="3"/>
    </row>
    <row r="394" spans="4:11" hidden="1" x14ac:dyDescent="0.2">
      <c r="D394" s="3"/>
      <c r="E394" s="3"/>
      <c r="F394" s="3"/>
      <c r="G394" s="3"/>
      <c r="H394" s="3"/>
      <c r="I394" s="147"/>
      <c r="J394" s="273"/>
      <c r="K394" s="3"/>
    </row>
    <row r="395" spans="4:11" hidden="1" x14ac:dyDescent="0.2">
      <c r="D395" s="3"/>
      <c r="E395" s="3"/>
      <c r="F395" s="3"/>
      <c r="G395" s="3"/>
      <c r="H395" s="3"/>
      <c r="I395" s="147"/>
      <c r="J395" s="273"/>
      <c r="K395" s="3"/>
    </row>
    <row r="396" spans="4:11" hidden="1" x14ac:dyDescent="0.2">
      <c r="D396" s="3"/>
      <c r="E396" s="3"/>
      <c r="F396" s="3"/>
      <c r="G396" s="3"/>
      <c r="H396" s="3"/>
      <c r="I396" s="147"/>
      <c r="J396" s="273"/>
      <c r="K396" s="3"/>
    </row>
    <row r="397" spans="4:11" hidden="1" x14ac:dyDescent="0.2">
      <c r="D397" s="3"/>
      <c r="E397" s="3"/>
      <c r="F397" s="3"/>
      <c r="G397" s="3"/>
      <c r="H397" s="3"/>
      <c r="I397" s="147"/>
      <c r="J397" s="273"/>
      <c r="K397" s="3"/>
    </row>
    <row r="398" spans="4:11" hidden="1" x14ac:dyDescent="0.2">
      <c r="D398" s="3"/>
      <c r="E398" s="3"/>
      <c r="F398" s="3"/>
      <c r="G398" s="3"/>
      <c r="H398" s="3"/>
      <c r="I398" s="147"/>
      <c r="J398" s="273"/>
      <c r="K398" s="3"/>
    </row>
    <row r="399" spans="4:11" hidden="1" x14ac:dyDescent="0.2">
      <c r="D399" s="3"/>
      <c r="E399" s="3"/>
      <c r="F399" s="3"/>
      <c r="G399" s="3"/>
      <c r="H399" s="3"/>
      <c r="I399" s="147"/>
      <c r="J399" s="273"/>
      <c r="K399" s="3"/>
    </row>
    <row r="400" spans="4:11" hidden="1" x14ac:dyDescent="0.2">
      <c r="D400" s="3"/>
      <c r="E400" s="3"/>
      <c r="F400" s="3"/>
      <c r="G400" s="3"/>
      <c r="H400" s="3"/>
      <c r="I400" s="147"/>
      <c r="J400" s="273"/>
      <c r="K400" s="3"/>
    </row>
    <row r="401" spans="4:11" hidden="1" x14ac:dyDescent="0.2">
      <c r="D401" s="3"/>
      <c r="E401" s="3"/>
      <c r="F401" s="3"/>
      <c r="G401" s="3"/>
      <c r="H401" s="3"/>
      <c r="I401" s="147"/>
      <c r="J401" s="273"/>
      <c r="K401" s="3"/>
    </row>
    <row r="402" spans="4:11" hidden="1" x14ac:dyDescent="0.2">
      <c r="D402" s="3"/>
      <c r="E402" s="3"/>
      <c r="F402" s="3"/>
      <c r="G402" s="3"/>
      <c r="H402" s="3"/>
      <c r="I402" s="147"/>
      <c r="J402" s="273"/>
      <c r="K402" s="3"/>
    </row>
    <row r="403" spans="4:11" hidden="1" x14ac:dyDescent="0.2">
      <c r="D403" s="3"/>
      <c r="E403" s="3"/>
      <c r="F403" s="3"/>
      <c r="G403" s="3"/>
      <c r="H403" s="3"/>
      <c r="I403" s="147"/>
      <c r="J403" s="273"/>
      <c r="K403" s="3"/>
    </row>
    <row r="404" spans="4:11" hidden="1" x14ac:dyDescent="0.2">
      <c r="D404" s="3"/>
      <c r="E404" s="3"/>
      <c r="F404" s="3"/>
      <c r="G404" s="3"/>
      <c r="H404" s="3"/>
      <c r="I404" s="147"/>
      <c r="J404" s="273"/>
      <c r="K404" s="3"/>
    </row>
    <row r="405" spans="4:11" hidden="1" x14ac:dyDescent="0.2">
      <c r="D405" s="3"/>
      <c r="E405" s="3"/>
      <c r="F405" s="3"/>
      <c r="G405" s="3"/>
      <c r="H405" s="3"/>
      <c r="I405" s="147"/>
      <c r="J405" s="273"/>
      <c r="K405" s="3"/>
    </row>
    <row r="406" spans="4:11" hidden="1" x14ac:dyDescent="0.2">
      <c r="D406" s="3"/>
      <c r="E406" s="3"/>
      <c r="F406" s="3"/>
      <c r="G406" s="3"/>
      <c r="H406" s="3"/>
      <c r="I406" s="147"/>
      <c r="J406" s="273"/>
      <c r="K406" s="3"/>
    </row>
    <row r="407" spans="4:11" hidden="1" x14ac:dyDescent="0.2">
      <c r="D407" s="3"/>
      <c r="E407" s="3"/>
      <c r="F407" s="3"/>
      <c r="G407" s="3"/>
      <c r="H407" s="3"/>
      <c r="I407" s="147"/>
      <c r="J407" s="273"/>
      <c r="K407" s="3"/>
    </row>
    <row r="408" spans="4:11" hidden="1" x14ac:dyDescent="0.2">
      <c r="D408" s="3"/>
      <c r="E408" s="3"/>
      <c r="F408" s="3"/>
      <c r="G408" s="3"/>
      <c r="H408" s="3"/>
      <c r="I408" s="147"/>
      <c r="J408" s="273"/>
      <c r="K408" s="3"/>
    </row>
    <row r="409" spans="4:11" hidden="1" x14ac:dyDescent="0.2">
      <c r="D409" s="3"/>
      <c r="E409" s="3"/>
      <c r="F409" s="3"/>
      <c r="G409" s="3"/>
      <c r="H409" s="3"/>
      <c r="I409" s="147"/>
      <c r="J409" s="273"/>
      <c r="K409" s="3"/>
    </row>
    <row r="410" spans="4:11" hidden="1" x14ac:dyDescent="0.2">
      <c r="D410" s="3"/>
      <c r="E410" s="3"/>
      <c r="F410" s="3"/>
      <c r="G410" s="3"/>
      <c r="H410" s="3"/>
      <c r="I410" s="147"/>
      <c r="J410" s="273"/>
      <c r="K410" s="3"/>
    </row>
    <row r="411" spans="4:11" hidden="1" x14ac:dyDescent="0.2">
      <c r="D411" s="3"/>
      <c r="E411" s="3"/>
      <c r="F411" s="3"/>
      <c r="G411" s="3"/>
      <c r="H411" s="3"/>
      <c r="I411" s="147"/>
      <c r="J411" s="273"/>
      <c r="K411" s="3"/>
    </row>
    <row r="412" spans="4:11" hidden="1" x14ac:dyDescent="0.2">
      <c r="D412" s="3"/>
      <c r="E412" s="3"/>
      <c r="F412" s="3"/>
      <c r="G412" s="3"/>
      <c r="H412" s="3"/>
      <c r="I412" s="147"/>
      <c r="J412" s="273"/>
      <c r="K412" s="3"/>
    </row>
    <row r="413" spans="4:11" hidden="1" x14ac:dyDescent="0.2">
      <c r="D413" s="3"/>
      <c r="E413" s="3"/>
      <c r="F413" s="3"/>
      <c r="G413" s="3"/>
      <c r="H413" s="3"/>
      <c r="I413" s="147"/>
      <c r="J413" s="273"/>
      <c r="K413" s="3"/>
    </row>
    <row r="414" spans="4:11" hidden="1" x14ac:dyDescent="0.2">
      <c r="D414" s="3"/>
      <c r="E414" s="3"/>
      <c r="F414" s="3"/>
      <c r="G414" s="3"/>
      <c r="H414" s="3"/>
      <c r="I414" s="147"/>
      <c r="J414" s="273"/>
      <c r="K414" s="3"/>
    </row>
    <row r="415" spans="4:11" hidden="1" x14ac:dyDescent="0.2">
      <c r="D415" s="3"/>
      <c r="E415" s="3"/>
      <c r="F415" s="3"/>
      <c r="G415" s="3"/>
      <c r="H415" s="3"/>
      <c r="I415" s="147"/>
      <c r="J415" s="273"/>
      <c r="K415" s="3"/>
    </row>
    <row r="416" spans="4:11" hidden="1" x14ac:dyDescent="0.2">
      <c r="D416" s="3"/>
      <c r="E416" s="3"/>
      <c r="F416" s="3"/>
      <c r="G416" s="3"/>
      <c r="H416" s="3"/>
      <c r="I416" s="147"/>
      <c r="J416" s="273"/>
      <c r="K416" s="3"/>
    </row>
    <row r="417" spans="4:11" hidden="1" x14ac:dyDescent="0.2">
      <c r="D417" s="3"/>
      <c r="E417" s="3"/>
      <c r="F417" s="3"/>
      <c r="G417" s="3"/>
      <c r="H417" s="3"/>
      <c r="I417" s="147"/>
      <c r="J417" s="273"/>
      <c r="K417" s="3"/>
    </row>
    <row r="418" spans="4:11" hidden="1" x14ac:dyDescent="0.2">
      <c r="D418" s="3"/>
      <c r="E418" s="3"/>
      <c r="F418" s="3"/>
      <c r="G418" s="3"/>
      <c r="H418" s="3"/>
      <c r="I418" s="147"/>
      <c r="J418" s="273"/>
      <c r="K418" s="3"/>
    </row>
    <row r="419" spans="4:11" hidden="1" x14ac:dyDescent="0.2">
      <c r="D419" s="3"/>
      <c r="E419" s="3"/>
      <c r="F419" s="3"/>
      <c r="G419" s="3"/>
      <c r="H419" s="3"/>
      <c r="I419" s="147"/>
      <c r="J419" s="273"/>
      <c r="K419" s="3"/>
    </row>
    <row r="420" spans="4:11" hidden="1" x14ac:dyDescent="0.2">
      <c r="D420" s="3"/>
      <c r="E420" s="3"/>
      <c r="F420" s="3"/>
      <c r="G420" s="3"/>
      <c r="H420" s="3"/>
      <c r="I420" s="147"/>
      <c r="J420" s="273"/>
      <c r="K420" s="3"/>
    </row>
    <row r="421" spans="4:11" hidden="1" x14ac:dyDescent="0.2">
      <c r="D421" s="3"/>
      <c r="E421" s="3"/>
      <c r="F421" s="3"/>
      <c r="G421" s="3"/>
      <c r="H421" s="3"/>
      <c r="I421" s="147"/>
      <c r="J421" s="273"/>
      <c r="K421" s="3"/>
    </row>
    <row r="422" spans="4:11" hidden="1" x14ac:dyDescent="0.2">
      <c r="D422" s="3"/>
      <c r="E422" s="3"/>
      <c r="F422" s="3"/>
      <c r="G422" s="3"/>
      <c r="H422" s="3"/>
      <c r="I422" s="147"/>
      <c r="J422" s="273"/>
      <c r="K422" s="3"/>
    </row>
    <row r="423" spans="4:11" hidden="1" x14ac:dyDescent="0.2">
      <c r="D423" s="3"/>
      <c r="E423" s="3"/>
      <c r="F423" s="3"/>
      <c r="G423" s="3"/>
      <c r="H423" s="3"/>
      <c r="I423" s="147"/>
      <c r="J423" s="273"/>
      <c r="K423" s="3"/>
    </row>
    <row r="424" spans="4:11" hidden="1" x14ac:dyDescent="0.2">
      <c r="D424" s="3"/>
      <c r="E424" s="3"/>
      <c r="F424" s="3"/>
      <c r="G424" s="3"/>
      <c r="H424" s="3"/>
      <c r="I424" s="147"/>
      <c r="J424" s="273"/>
      <c r="K424" s="3"/>
    </row>
    <row r="425" spans="4:11" hidden="1" x14ac:dyDescent="0.2">
      <c r="D425" s="3"/>
      <c r="E425" s="3"/>
      <c r="F425" s="3"/>
      <c r="G425" s="3"/>
      <c r="H425" s="3"/>
      <c r="I425" s="147"/>
      <c r="J425" s="273"/>
      <c r="K425" s="3"/>
    </row>
    <row r="426" spans="4:11" hidden="1" x14ac:dyDescent="0.2">
      <c r="D426" s="3"/>
      <c r="E426" s="3"/>
      <c r="F426" s="3"/>
      <c r="G426" s="3"/>
      <c r="H426" s="3"/>
      <c r="I426" s="147"/>
      <c r="J426" s="273"/>
      <c r="K426" s="3"/>
    </row>
    <row r="427" spans="4:11" hidden="1" x14ac:dyDescent="0.2">
      <c r="D427" s="3"/>
      <c r="E427" s="3"/>
      <c r="F427" s="3"/>
      <c r="G427" s="3"/>
      <c r="H427" s="3"/>
      <c r="I427" s="147"/>
      <c r="J427" s="273"/>
      <c r="K427" s="3"/>
    </row>
    <row r="428" spans="4:11" hidden="1" x14ac:dyDescent="0.2">
      <c r="D428" s="3"/>
      <c r="E428" s="3"/>
      <c r="F428" s="3"/>
      <c r="G428" s="3"/>
      <c r="H428" s="3"/>
      <c r="I428" s="147"/>
      <c r="J428" s="273"/>
      <c r="K428" s="3"/>
    </row>
    <row r="429" spans="4:11" hidden="1" x14ac:dyDescent="0.2">
      <c r="D429" s="3"/>
      <c r="E429" s="3"/>
      <c r="F429" s="3"/>
      <c r="G429" s="3"/>
      <c r="H429" s="3"/>
      <c r="I429" s="147"/>
      <c r="J429" s="273"/>
      <c r="K429" s="3"/>
    </row>
    <row r="430" spans="4:11" hidden="1" x14ac:dyDescent="0.2">
      <c r="D430" s="3"/>
      <c r="E430" s="3"/>
      <c r="F430" s="3"/>
      <c r="G430" s="3"/>
      <c r="H430" s="3"/>
      <c r="I430" s="147"/>
      <c r="J430" s="273"/>
      <c r="K430" s="3"/>
    </row>
    <row r="431" spans="4:11" hidden="1" x14ac:dyDescent="0.2">
      <c r="D431" s="3"/>
      <c r="E431" s="3"/>
      <c r="F431" s="3"/>
      <c r="G431" s="3"/>
      <c r="H431" s="3"/>
      <c r="I431" s="147"/>
      <c r="J431" s="273"/>
      <c r="K431" s="3"/>
    </row>
    <row r="432" spans="4:11" hidden="1" x14ac:dyDescent="0.2">
      <c r="D432" s="3"/>
      <c r="E432" s="3"/>
      <c r="F432" s="3"/>
      <c r="G432" s="3"/>
      <c r="H432" s="3"/>
      <c r="I432" s="147"/>
      <c r="J432" s="273"/>
      <c r="K432" s="3"/>
    </row>
    <row r="433" spans="4:11" hidden="1" x14ac:dyDescent="0.2">
      <c r="D433" s="3"/>
      <c r="E433" s="3"/>
      <c r="F433" s="3"/>
      <c r="G433" s="3"/>
      <c r="H433" s="3"/>
      <c r="I433" s="147"/>
      <c r="J433" s="273"/>
      <c r="K433" s="3"/>
    </row>
    <row r="434" spans="4:11" hidden="1" x14ac:dyDescent="0.2">
      <c r="D434" s="3"/>
      <c r="E434" s="3"/>
      <c r="F434" s="3"/>
      <c r="G434" s="3"/>
      <c r="H434" s="3"/>
      <c r="I434" s="147"/>
      <c r="J434" s="273"/>
      <c r="K434" s="3"/>
    </row>
    <row r="435" spans="4:11" hidden="1" x14ac:dyDescent="0.2">
      <c r="D435" s="3"/>
      <c r="E435" s="3"/>
      <c r="F435" s="3"/>
      <c r="G435" s="3"/>
      <c r="H435" s="3"/>
      <c r="I435" s="147"/>
      <c r="J435" s="273"/>
      <c r="K435" s="3"/>
    </row>
    <row r="436" spans="4:11" hidden="1" x14ac:dyDescent="0.2">
      <c r="D436" s="3"/>
      <c r="E436" s="3"/>
      <c r="F436" s="3"/>
      <c r="G436" s="3"/>
      <c r="H436" s="3"/>
      <c r="I436" s="147"/>
      <c r="J436" s="273"/>
      <c r="K436" s="3"/>
    </row>
    <row r="437" spans="4:11" hidden="1" x14ac:dyDescent="0.2">
      <c r="D437" s="3"/>
      <c r="E437" s="3"/>
      <c r="F437" s="3"/>
      <c r="G437" s="3"/>
      <c r="H437" s="3"/>
      <c r="I437" s="147"/>
      <c r="J437" s="273"/>
      <c r="K437" s="3"/>
    </row>
    <row r="438" spans="4:11" hidden="1" x14ac:dyDescent="0.2">
      <c r="D438" s="3"/>
      <c r="E438" s="3"/>
      <c r="F438" s="3"/>
      <c r="G438" s="3"/>
      <c r="H438" s="3"/>
      <c r="I438" s="147"/>
      <c r="J438" s="273"/>
      <c r="K438" s="3"/>
    </row>
    <row r="439" spans="4:11" hidden="1" x14ac:dyDescent="0.2">
      <c r="D439" s="3"/>
      <c r="E439" s="3"/>
      <c r="F439" s="3"/>
      <c r="G439" s="3"/>
      <c r="H439" s="3"/>
      <c r="I439" s="147"/>
      <c r="J439" s="273"/>
      <c r="K439" s="3"/>
    </row>
    <row r="440" spans="4:11" hidden="1" x14ac:dyDescent="0.2">
      <c r="D440" s="3"/>
      <c r="E440" s="3"/>
      <c r="F440" s="3"/>
      <c r="G440" s="3"/>
      <c r="H440" s="3"/>
      <c r="I440" s="147"/>
      <c r="J440" s="273"/>
      <c r="K440" s="3"/>
    </row>
    <row r="441" spans="4:11" hidden="1" x14ac:dyDescent="0.2">
      <c r="D441" s="3"/>
      <c r="E441" s="3"/>
      <c r="F441" s="3"/>
      <c r="G441" s="3"/>
      <c r="H441" s="3"/>
      <c r="I441" s="147"/>
      <c r="J441" s="273"/>
      <c r="K441" s="3"/>
    </row>
    <row r="442" spans="4:11" hidden="1" x14ac:dyDescent="0.2">
      <c r="D442" s="3"/>
      <c r="E442" s="3"/>
      <c r="F442" s="3"/>
      <c r="G442" s="3"/>
      <c r="H442" s="3"/>
      <c r="I442" s="147"/>
      <c r="J442" s="273"/>
      <c r="K442" s="3"/>
    </row>
    <row r="443" spans="4:11" hidden="1" x14ac:dyDescent="0.2">
      <c r="D443" s="3"/>
      <c r="E443" s="3"/>
      <c r="F443" s="3"/>
      <c r="G443" s="3"/>
      <c r="H443" s="3"/>
      <c r="I443" s="147"/>
      <c r="J443" s="273"/>
      <c r="K443" s="3"/>
    </row>
    <row r="444" spans="4:11" hidden="1" x14ac:dyDescent="0.2">
      <c r="D444" s="3"/>
      <c r="E444" s="3"/>
      <c r="F444" s="3"/>
      <c r="G444" s="3"/>
      <c r="H444" s="3"/>
      <c r="I444" s="147"/>
      <c r="J444" s="273"/>
      <c r="K444" s="3"/>
    </row>
    <row r="445" spans="4:11" hidden="1" x14ac:dyDescent="0.2">
      <c r="D445" s="3"/>
      <c r="E445" s="3"/>
      <c r="F445" s="3"/>
      <c r="G445" s="3"/>
      <c r="H445" s="3"/>
      <c r="I445" s="147"/>
      <c r="J445" s="273"/>
      <c r="K445" s="3"/>
    </row>
    <row r="446" spans="4:11" hidden="1" x14ac:dyDescent="0.2">
      <c r="D446" s="3"/>
      <c r="E446" s="3"/>
      <c r="F446" s="3"/>
      <c r="G446" s="3"/>
      <c r="H446" s="3"/>
      <c r="I446" s="147"/>
      <c r="J446" s="273"/>
      <c r="K446" s="3"/>
    </row>
    <row r="447" spans="4:11" hidden="1" x14ac:dyDescent="0.2">
      <c r="D447" s="3"/>
      <c r="E447" s="3"/>
      <c r="F447" s="3"/>
      <c r="G447" s="3"/>
      <c r="H447" s="3"/>
      <c r="I447" s="147"/>
      <c r="J447" s="273"/>
      <c r="K447" s="3"/>
    </row>
    <row r="448" spans="4:11" hidden="1" x14ac:dyDescent="0.2">
      <c r="D448" s="3"/>
      <c r="E448" s="3"/>
      <c r="F448" s="3"/>
      <c r="G448" s="3"/>
      <c r="H448" s="3"/>
      <c r="I448" s="147"/>
      <c r="J448" s="273"/>
      <c r="K448" s="3"/>
    </row>
    <row r="449" spans="4:11" hidden="1" x14ac:dyDescent="0.2">
      <c r="D449" s="3"/>
      <c r="E449" s="3"/>
      <c r="F449" s="3"/>
      <c r="G449" s="3"/>
      <c r="H449" s="3"/>
      <c r="I449" s="147"/>
      <c r="J449" s="273"/>
      <c r="K449" s="3"/>
    </row>
    <row r="450" spans="4:11" hidden="1" x14ac:dyDescent="0.2">
      <c r="D450" s="3"/>
      <c r="E450" s="3"/>
      <c r="F450" s="3"/>
      <c r="G450" s="3"/>
      <c r="H450" s="3"/>
      <c r="I450" s="147"/>
      <c r="J450" s="273"/>
      <c r="K450" s="3"/>
    </row>
    <row r="451" spans="4:11" hidden="1" x14ac:dyDescent="0.2">
      <c r="D451" s="3"/>
      <c r="E451" s="3"/>
      <c r="F451" s="3"/>
      <c r="G451" s="3"/>
      <c r="H451" s="3"/>
      <c r="I451" s="147"/>
      <c r="J451" s="273"/>
      <c r="K451" s="3"/>
    </row>
    <row r="452" spans="4:11" hidden="1" x14ac:dyDescent="0.2">
      <c r="D452" s="3"/>
      <c r="E452" s="3"/>
      <c r="F452" s="3"/>
      <c r="G452" s="3"/>
      <c r="H452" s="3"/>
      <c r="I452" s="147"/>
      <c r="J452" s="273"/>
      <c r="K452" s="3"/>
    </row>
    <row r="453" spans="4:11" hidden="1" x14ac:dyDescent="0.2">
      <c r="D453" s="3"/>
      <c r="E453" s="3"/>
      <c r="F453" s="3"/>
      <c r="G453" s="3"/>
      <c r="H453" s="3"/>
      <c r="I453" s="147"/>
      <c r="J453" s="273"/>
      <c r="K453" s="3"/>
    </row>
    <row r="454" spans="4:11" hidden="1" x14ac:dyDescent="0.2">
      <c r="D454" s="3"/>
      <c r="E454" s="3"/>
      <c r="F454" s="3"/>
      <c r="G454" s="3"/>
      <c r="H454" s="3"/>
      <c r="I454" s="147"/>
      <c r="J454" s="273"/>
      <c r="K454" s="3"/>
    </row>
    <row r="455" spans="4:11" hidden="1" x14ac:dyDescent="0.2">
      <c r="D455" s="3"/>
      <c r="E455" s="3"/>
      <c r="F455" s="3"/>
      <c r="G455" s="3"/>
      <c r="H455" s="3"/>
      <c r="I455" s="147"/>
      <c r="J455" s="273"/>
      <c r="K455" s="3"/>
    </row>
    <row r="456" spans="4:11" hidden="1" x14ac:dyDescent="0.2">
      <c r="D456" s="3"/>
      <c r="E456" s="3"/>
      <c r="F456" s="3"/>
      <c r="G456" s="3"/>
      <c r="H456" s="3"/>
      <c r="I456" s="147"/>
      <c r="J456" s="273"/>
      <c r="K456" s="3"/>
    </row>
    <row r="457" spans="4:11" hidden="1" x14ac:dyDescent="0.2">
      <c r="D457" s="3"/>
      <c r="E457" s="3"/>
      <c r="F457" s="3"/>
      <c r="G457" s="3"/>
      <c r="H457" s="3"/>
      <c r="I457" s="147"/>
      <c r="J457" s="273"/>
      <c r="K457" s="3"/>
    </row>
    <row r="458" spans="4:11" hidden="1" x14ac:dyDescent="0.2">
      <c r="D458" s="3"/>
      <c r="E458" s="3"/>
      <c r="F458" s="3"/>
      <c r="G458" s="3"/>
      <c r="H458" s="3"/>
      <c r="I458" s="147"/>
      <c r="J458" s="273"/>
      <c r="K458" s="3"/>
    </row>
    <row r="459" spans="4:11" hidden="1" x14ac:dyDescent="0.2">
      <c r="D459" s="3"/>
      <c r="E459" s="3"/>
      <c r="F459" s="3"/>
      <c r="G459" s="3"/>
      <c r="H459" s="3"/>
      <c r="I459" s="147"/>
      <c r="J459" s="273"/>
      <c r="K459" s="3"/>
    </row>
    <row r="460" spans="4:11" hidden="1" x14ac:dyDescent="0.2">
      <c r="D460" s="3"/>
      <c r="E460" s="3"/>
      <c r="F460" s="3"/>
      <c r="G460" s="3"/>
      <c r="H460" s="3"/>
      <c r="I460" s="147"/>
      <c r="J460" s="273"/>
      <c r="K460" s="3"/>
    </row>
    <row r="461" spans="4:11" hidden="1" x14ac:dyDescent="0.2">
      <c r="D461" s="3"/>
      <c r="E461" s="3"/>
      <c r="F461" s="3"/>
      <c r="G461" s="3"/>
      <c r="H461" s="3"/>
      <c r="I461" s="147"/>
      <c r="J461" s="273"/>
      <c r="K461" s="3"/>
    </row>
    <row r="462" spans="4:11" hidden="1" x14ac:dyDescent="0.2">
      <c r="D462" s="3"/>
      <c r="E462" s="3"/>
      <c r="F462" s="3"/>
      <c r="G462" s="3"/>
      <c r="H462" s="3"/>
      <c r="I462" s="147"/>
      <c r="J462" s="273"/>
      <c r="K462" s="3"/>
    </row>
    <row r="463" spans="4:11" hidden="1" x14ac:dyDescent="0.2">
      <c r="D463" s="3"/>
      <c r="E463" s="3"/>
      <c r="F463" s="3"/>
      <c r="G463" s="3"/>
      <c r="H463" s="3"/>
      <c r="I463" s="147"/>
      <c r="J463" s="273"/>
      <c r="K463" s="3"/>
    </row>
    <row r="464" spans="4:11" hidden="1" x14ac:dyDescent="0.2">
      <c r="D464" s="3"/>
      <c r="E464" s="3"/>
      <c r="F464" s="3"/>
      <c r="G464" s="3"/>
      <c r="H464" s="3"/>
      <c r="I464" s="147"/>
      <c r="J464" s="273"/>
      <c r="K464" s="3"/>
    </row>
    <row r="465" spans="4:11" hidden="1" x14ac:dyDescent="0.2">
      <c r="D465" s="3"/>
      <c r="E465" s="3"/>
      <c r="F465" s="3"/>
      <c r="G465" s="3"/>
      <c r="H465" s="3"/>
      <c r="I465" s="147"/>
      <c r="J465" s="273"/>
      <c r="K465" s="3"/>
    </row>
    <row r="466" spans="4:11" hidden="1" x14ac:dyDescent="0.2">
      <c r="D466" s="3"/>
      <c r="E466" s="3"/>
      <c r="F466" s="3"/>
      <c r="G466" s="3"/>
      <c r="H466" s="3"/>
      <c r="I466" s="147"/>
      <c r="J466" s="273"/>
      <c r="K466" s="3"/>
    </row>
    <row r="467" spans="4:11" hidden="1" x14ac:dyDescent="0.2">
      <c r="D467" s="3"/>
      <c r="E467" s="3"/>
      <c r="F467" s="3"/>
      <c r="G467" s="3"/>
      <c r="H467" s="3"/>
      <c r="I467" s="147"/>
      <c r="J467" s="273"/>
      <c r="K467" s="3"/>
    </row>
    <row r="468" spans="4:11" hidden="1" x14ac:dyDescent="0.2">
      <c r="D468" s="3"/>
      <c r="E468" s="3"/>
      <c r="F468" s="3"/>
      <c r="G468" s="3"/>
      <c r="H468" s="3"/>
      <c r="I468" s="147"/>
      <c r="J468" s="273"/>
      <c r="K468" s="3"/>
    </row>
    <row r="469" spans="4:11" hidden="1" x14ac:dyDescent="0.2">
      <c r="D469" s="3"/>
      <c r="E469" s="3"/>
      <c r="F469" s="3"/>
      <c r="G469" s="3"/>
      <c r="H469" s="3"/>
      <c r="I469" s="147"/>
      <c r="J469" s="273"/>
      <c r="K469" s="3"/>
    </row>
    <row r="470" spans="4:11" hidden="1" x14ac:dyDescent="0.2">
      <c r="D470" s="3"/>
      <c r="E470" s="3"/>
      <c r="F470" s="3"/>
      <c r="G470" s="3"/>
      <c r="H470" s="3"/>
      <c r="I470" s="147"/>
      <c r="J470" s="273"/>
      <c r="K470" s="3"/>
    </row>
    <row r="471" spans="4:11" hidden="1" x14ac:dyDescent="0.2">
      <c r="D471" s="3"/>
      <c r="E471" s="3"/>
      <c r="F471" s="3"/>
      <c r="G471" s="3"/>
      <c r="H471" s="3"/>
      <c r="I471" s="147"/>
      <c r="J471" s="273"/>
      <c r="K471" s="3"/>
    </row>
    <row r="472" spans="4:11" hidden="1" x14ac:dyDescent="0.2">
      <c r="D472" s="3"/>
      <c r="E472" s="3"/>
      <c r="F472" s="3"/>
      <c r="G472" s="3"/>
      <c r="H472" s="3"/>
      <c r="I472" s="147"/>
      <c r="J472" s="273"/>
      <c r="K472" s="3"/>
    </row>
    <row r="473" spans="4:11" hidden="1" x14ac:dyDescent="0.2">
      <c r="D473" s="3"/>
      <c r="E473" s="3"/>
      <c r="F473" s="3"/>
      <c r="G473" s="3"/>
      <c r="H473" s="3"/>
      <c r="I473" s="147"/>
      <c r="J473" s="273"/>
      <c r="K473" s="3"/>
    </row>
    <row r="474" spans="4:11" hidden="1" x14ac:dyDescent="0.2">
      <c r="D474" s="3"/>
      <c r="E474" s="3"/>
      <c r="F474" s="3"/>
      <c r="G474" s="3"/>
      <c r="H474" s="3"/>
      <c r="I474" s="147"/>
      <c r="J474" s="273"/>
      <c r="K474" s="3"/>
    </row>
    <row r="475" spans="4:11" hidden="1" x14ac:dyDescent="0.2">
      <c r="D475" s="3"/>
      <c r="E475" s="3"/>
      <c r="F475" s="3"/>
      <c r="G475" s="3"/>
      <c r="H475" s="3"/>
      <c r="I475" s="147"/>
      <c r="J475" s="273"/>
      <c r="K475" s="3"/>
    </row>
    <row r="476" spans="4:11" hidden="1" x14ac:dyDescent="0.2">
      <c r="D476" s="3"/>
      <c r="E476" s="3"/>
      <c r="F476" s="3"/>
      <c r="G476" s="3"/>
      <c r="H476" s="3"/>
      <c r="I476" s="147"/>
      <c r="J476" s="273"/>
      <c r="K476" s="3"/>
    </row>
    <row r="477" spans="4:11" hidden="1" x14ac:dyDescent="0.2">
      <c r="D477" s="3"/>
      <c r="E477" s="3"/>
      <c r="F477" s="3"/>
      <c r="G477" s="3"/>
      <c r="H477" s="3"/>
      <c r="I477" s="147"/>
      <c r="J477" s="273"/>
      <c r="K477" s="3"/>
    </row>
    <row r="478" spans="4:11" hidden="1" x14ac:dyDescent="0.2">
      <c r="D478" s="3"/>
      <c r="E478" s="3"/>
      <c r="F478" s="3"/>
      <c r="G478" s="3"/>
      <c r="H478" s="3"/>
      <c r="I478" s="147"/>
      <c r="J478" s="273"/>
      <c r="K478" s="3"/>
    </row>
    <row r="479" spans="4:11" hidden="1" x14ac:dyDescent="0.2">
      <c r="D479" s="3"/>
      <c r="E479" s="3"/>
      <c r="F479" s="3"/>
      <c r="G479" s="3"/>
      <c r="H479" s="3"/>
      <c r="I479" s="147"/>
      <c r="J479" s="273"/>
      <c r="K479" s="3"/>
    </row>
    <row r="480" spans="4:11" hidden="1" x14ac:dyDescent="0.2">
      <c r="D480" s="3"/>
      <c r="E480" s="3"/>
      <c r="F480" s="3"/>
      <c r="G480" s="3"/>
      <c r="H480" s="3"/>
      <c r="I480" s="147"/>
      <c r="J480" s="273"/>
      <c r="K480" s="3"/>
    </row>
    <row r="481" spans="4:11" hidden="1" x14ac:dyDescent="0.2">
      <c r="D481" s="3"/>
      <c r="E481" s="3"/>
      <c r="F481" s="3"/>
      <c r="G481" s="3"/>
      <c r="H481" s="3"/>
      <c r="I481" s="147"/>
      <c r="J481" s="273"/>
      <c r="K481" s="3"/>
    </row>
    <row r="482" spans="4:11" hidden="1" x14ac:dyDescent="0.2">
      <c r="D482" s="3"/>
      <c r="E482" s="3"/>
      <c r="F482" s="3"/>
      <c r="G482" s="3"/>
      <c r="H482" s="3"/>
      <c r="I482" s="147"/>
      <c r="J482" s="273"/>
      <c r="K482" s="3"/>
    </row>
    <row r="483" spans="4:11" hidden="1" x14ac:dyDescent="0.2">
      <c r="D483" s="3"/>
      <c r="E483" s="3"/>
      <c r="F483" s="3"/>
      <c r="G483" s="3"/>
      <c r="H483" s="3"/>
      <c r="I483" s="147"/>
      <c r="J483" s="273"/>
      <c r="K483" s="3"/>
    </row>
    <row r="484" spans="4:11" hidden="1" x14ac:dyDescent="0.2">
      <c r="D484" s="3"/>
      <c r="E484" s="3"/>
      <c r="F484" s="3"/>
      <c r="G484" s="3"/>
      <c r="H484" s="3"/>
      <c r="I484" s="147"/>
      <c r="J484" s="273"/>
      <c r="K484" s="3"/>
    </row>
    <row r="485" spans="4:11" hidden="1" x14ac:dyDescent="0.2">
      <c r="D485" s="3"/>
      <c r="E485" s="3"/>
      <c r="F485" s="3"/>
      <c r="G485" s="3"/>
      <c r="H485" s="3"/>
      <c r="I485" s="147"/>
      <c r="J485" s="273"/>
      <c r="K485" s="3"/>
    </row>
    <row r="486" spans="4:11" hidden="1" x14ac:dyDescent="0.2">
      <c r="D486" s="3"/>
      <c r="E486" s="3"/>
      <c r="F486" s="3"/>
      <c r="G486" s="3"/>
      <c r="H486" s="3"/>
      <c r="I486" s="147"/>
      <c r="J486" s="273"/>
      <c r="K486" s="3"/>
    </row>
    <row r="487" spans="4:11" hidden="1" x14ac:dyDescent="0.2">
      <c r="D487" s="3"/>
      <c r="E487" s="3"/>
      <c r="F487" s="3"/>
      <c r="G487" s="3"/>
      <c r="H487" s="3"/>
      <c r="I487" s="147"/>
      <c r="J487" s="273"/>
      <c r="K487" s="3"/>
    </row>
    <row r="488" spans="4:11" hidden="1" x14ac:dyDescent="0.2">
      <c r="D488" s="3"/>
      <c r="E488" s="3"/>
      <c r="F488" s="3"/>
      <c r="G488" s="3"/>
      <c r="H488" s="3"/>
      <c r="I488" s="147"/>
      <c r="J488" s="273"/>
      <c r="K488" s="3"/>
    </row>
    <row r="489" spans="4:11" hidden="1" x14ac:dyDescent="0.2">
      <c r="D489" s="3"/>
      <c r="E489" s="3"/>
      <c r="F489" s="3"/>
      <c r="G489" s="3"/>
      <c r="H489" s="3"/>
      <c r="I489" s="147"/>
      <c r="J489" s="273"/>
      <c r="K489" s="3"/>
    </row>
    <row r="490" spans="4:11" hidden="1" x14ac:dyDescent="0.2">
      <c r="D490" s="3"/>
      <c r="E490" s="3"/>
      <c r="F490" s="3"/>
      <c r="G490" s="3"/>
      <c r="H490" s="3"/>
      <c r="I490" s="147"/>
      <c r="J490" s="273"/>
      <c r="K490" s="3"/>
    </row>
    <row r="491" spans="4:11" hidden="1" x14ac:dyDescent="0.2">
      <c r="D491" s="3"/>
      <c r="E491" s="3"/>
      <c r="F491" s="3"/>
      <c r="G491" s="3"/>
      <c r="H491" s="3"/>
      <c r="I491" s="147"/>
      <c r="J491" s="273"/>
      <c r="K491" s="3"/>
    </row>
    <row r="492" spans="4:11" hidden="1" x14ac:dyDescent="0.2">
      <c r="D492" s="3"/>
      <c r="E492" s="3"/>
      <c r="F492" s="3"/>
      <c r="G492" s="3"/>
      <c r="H492" s="3"/>
      <c r="I492" s="147"/>
      <c r="J492" s="273"/>
      <c r="K492" s="3"/>
    </row>
    <row r="493" spans="4:11" hidden="1" x14ac:dyDescent="0.2">
      <c r="D493" s="3"/>
      <c r="E493" s="3"/>
      <c r="F493" s="3"/>
      <c r="G493" s="3"/>
      <c r="H493" s="3"/>
      <c r="I493" s="147"/>
      <c r="J493" s="273"/>
      <c r="K493" s="3"/>
    </row>
    <row r="494" spans="4:11" hidden="1" x14ac:dyDescent="0.2">
      <c r="D494" s="3"/>
      <c r="E494" s="3"/>
      <c r="F494" s="3"/>
      <c r="G494" s="3"/>
      <c r="H494" s="3"/>
      <c r="I494" s="147"/>
      <c r="J494" s="273"/>
      <c r="K494" s="3"/>
    </row>
    <row r="495" spans="4:11" hidden="1" x14ac:dyDescent="0.2">
      <c r="D495" s="3"/>
      <c r="E495" s="3"/>
      <c r="F495" s="3"/>
      <c r="G495" s="3"/>
      <c r="H495" s="3"/>
      <c r="I495" s="147"/>
      <c r="J495" s="273"/>
      <c r="K495" s="3"/>
    </row>
    <row r="496" spans="4:11" hidden="1" x14ac:dyDescent="0.2">
      <c r="D496" s="3"/>
      <c r="E496" s="3"/>
      <c r="F496" s="3"/>
      <c r="G496" s="3"/>
      <c r="H496" s="3"/>
      <c r="I496" s="147"/>
      <c r="J496" s="273"/>
      <c r="K496" s="3"/>
    </row>
    <row r="497" spans="4:11" hidden="1" x14ac:dyDescent="0.2">
      <c r="D497" s="3"/>
      <c r="E497" s="3"/>
      <c r="F497" s="3"/>
      <c r="G497" s="3"/>
      <c r="H497" s="3"/>
      <c r="I497" s="147"/>
      <c r="J497" s="273"/>
      <c r="K497" s="3"/>
    </row>
    <row r="498" spans="4:11" hidden="1" x14ac:dyDescent="0.2">
      <c r="D498" s="3"/>
      <c r="E498" s="3"/>
      <c r="F498" s="3"/>
      <c r="G498" s="3"/>
      <c r="H498" s="3"/>
      <c r="I498" s="147"/>
      <c r="J498" s="273"/>
      <c r="K498" s="3"/>
    </row>
    <row r="499" spans="4:11" hidden="1" x14ac:dyDescent="0.2">
      <c r="D499" s="3"/>
      <c r="E499" s="3"/>
      <c r="F499" s="3"/>
      <c r="G499" s="3"/>
      <c r="H499" s="3"/>
      <c r="I499" s="147"/>
      <c r="J499" s="273"/>
      <c r="K499" s="3"/>
    </row>
    <row r="500" spans="4:11" hidden="1" x14ac:dyDescent="0.2">
      <c r="D500" s="3"/>
      <c r="E500" s="3"/>
      <c r="F500" s="3"/>
      <c r="G500" s="3"/>
      <c r="H500" s="3"/>
      <c r="I500" s="147"/>
      <c r="J500" s="273"/>
      <c r="K500" s="3"/>
    </row>
    <row r="501" spans="4:11" hidden="1" x14ac:dyDescent="0.2">
      <c r="D501" s="3"/>
      <c r="E501" s="3"/>
      <c r="F501" s="3"/>
      <c r="G501" s="3"/>
      <c r="H501" s="3"/>
      <c r="I501" s="147"/>
      <c r="J501" s="273"/>
      <c r="K501" s="3"/>
    </row>
    <row r="502" spans="4:11" hidden="1" x14ac:dyDescent="0.2">
      <c r="D502" s="3"/>
      <c r="E502" s="3"/>
      <c r="F502" s="3"/>
      <c r="G502" s="3"/>
      <c r="H502" s="3"/>
      <c r="I502" s="147"/>
      <c r="J502" s="273"/>
      <c r="K502" s="3"/>
    </row>
    <row r="503" spans="4:11" hidden="1" x14ac:dyDescent="0.2">
      <c r="D503" s="3"/>
      <c r="E503" s="3"/>
      <c r="F503" s="3"/>
      <c r="G503" s="3"/>
      <c r="H503" s="3"/>
      <c r="I503" s="147"/>
      <c r="J503" s="273"/>
      <c r="K503" s="3"/>
    </row>
    <row r="504" spans="4:11" hidden="1" x14ac:dyDescent="0.2">
      <c r="D504" s="3"/>
      <c r="E504" s="3"/>
      <c r="F504" s="3"/>
      <c r="G504" s="3"/>
      <c r="H504" s="3"/>
      <c r="I504" s="147"/>
      <c r="J504" s="273"/>
      <c r="K504" s="3"/>
    </row>
    <row r="505" spans="4:11" hidden="1" x14ac:dyDescent="0.2">
      <c r="D505" s="3"/>
      <c r="E505" s="3"/>
      <c r="F505" s="3"/>
      <c r="G505" s="3"/>
      <c r="H505" s="3"/>
      <c r="I505" s="147"/>
      <c r="J505" s="273"/>
      <c r="K505" s="3"/>
    </row>
    <row r="506" spans="4:11" hidden="1" x14ac:dyDescent="0.2">
      <c r="D506" s="3"/>
      <c r="E506" s="3"/>
      <c r="F506" s="3"/>
      <c r="G506" s="3"/>
      <c r="H506" s="3"/>
      <c r="I506" s="147"/>
      <c r="J506" s="273"/>
      <c r="K506" s="3"/>
    </row>
    <row r="507" spans="4:11" hidden="1" x14ac:dyDescent="0.2">
      <c r="D507" s="3"/>
      <c r="E507" s="3"/>
      <c r="F507" s="3"/>
      <c r="G507" s="3"/>
      <c r="H507" s="3"/>
      <c r="I507" s="147"/>
      <c r="J507" s="273"/>
      <c r="K507" s="3"/>
    </row>
    <row r="508" spans="4:11" hidden="1" x14ac:dyDescent="0.2">
      <c r="D508" s="3"/>
      <c r="E508" s="3"/>
      <c r="F508" s="3"/>
      <c r="G508" s="3"/>
      <c r="H508" s="3"/>
      <c r="I508" s="147"/>
      <c r="J508" s="273"/>
      <c r="K508" s="3"/>
    </row>
    <row r="509" spans="4:11" hidden="1" x14ac:dyDescent="0.2">
      <c r="D509" s="3"/>
      <c r="E509" s="3"/>
      <c r="F509" s="3"/>
      <c r="G509" s="3"/>
      <c r="H509" s="3"/>
      <c r="I509" s="147"/>
      <c r="J509" s="273"/>
      <c r="K509" s="3"/>
    </row>
    <row r="510" spans="4:11" hidden="1" x14ac:dyDescent="0.2">
      <c r="D510" s="3"/>
      <c r="E510" s="3"/>
      <c r="F510" s="3"/>
      <c r="G510" s="3"/>
      <c r="H510" s="3"/>
      <c r="I510" s="147"/>
      <c r="J510" s="273"/>
      <c r="K510" s="3"/>
    </row>
    <row r="511" spans="4:11" hidden="1" x14ac:dyDescent="0.2">
      <c r="D511" s="3"/>
      <c r="E511" s="3"/>
      <c r="F511" s="3"/>
      <c r="G511" s="3"/>
      <c r="H511" s="3"/>
      <c r="I511" s="147"/>
      <c r="J511" s="273"/>
      <c r="K511" s="3"/>
    </row>
    <row r="512" spans="4:11" hidden="1" x14ac:dyDescent="0.2">
      <c r="D512" s="3"/>
      <c r="E512" s="3"/>
      <c r="F512" s="3"/>
      <c r="G512" s="3"/>
      <c r="H512" s="3"/>
      <c r="I512" s="147"/>
      <c r="J512" s="273"/>
      <c r="K512" s="3"/>
    </row>
    <row r="513" spans="4:11" hidden="1" x14ac:dyDescent="0.2">
      <c r="D513" s="3"/>
      <c r="E513" s="3"/>
      <c r="F513" s="3"/>
      <c r="G513" s="3"/>
      <c r="H513" s="3"/>
      <c r="I513" s="147"/>
      <c r="J513" s="273"/>
      <c r="K513" s="3"/>
    </row>
    <row r="514" spans="4:11" hidden="1" x14ac:dyDescent="0.2">
      <c r="D514" s="3"/>
      <c r="E514" s="3"/>
      <c r="F514" s="3"/>
      <c r="G514" s="3"/>
      <c r="H514" s="3"/>
      <c r="I514" s="147"/>
      <c r="J514" s="273"/>
      <c r="K514" s="3"/>
    </row>
    <row r="515" spans="4:11" hidden="1" x14ac:dyDescent="0.2">
      <c r="D515" s="3"/>
      <c r="E515" s="3"/>
      <c r="F515" s="3"/>
      <c r="G515" s="3"/>
      <c r="H515" s="3"/>
      <c r="I515" s="147"/>
      <c r="J515" s="273"/>
      <c r="K515" s="3"/>
    </row>
    <row r="516" spans="4:11" hidden="1" x14ac:dyDescent="0.2">
      <c r="D516" s="3"/>
      <c r="E516" s="3"/>
      <c r="F516" s="3"/>
      <c r="G516" s="3"/>
      <c r="H516" s="3"/>
      <c r="I516" s="147"/>
      <c r="J516" s="273"/>
      <c r="K516" s="3"/>
    </row>
    <row r="517" spans="4:11" hidden="1" x14ac:dyDescent="0.2">
      <c r="D517" s="3"/>
      <c r="E517" s="3"/>
      <c r="F517" s="3"/>
      <c r="G517" s="3"/>
      <c r="H517" s="3"/>
      <c r="I517" s="147"/>
      <c r="J517" s="273"/>
      <c r="K517" s="3"/>
    </row>
    <row r="518" spans="4:11" hidden="1" x14ac:dyDescent="0.2">
      <c r="D518" s="3"/>
      <c r="E518" s="3"/>
      <c r="F518" s="3"/>
      <c r="G518" s="3"/>
      <c r="H518" s="3"/>
      <c r="I518" s="147"/>
      <c r="J518" s="273"/>
      <c r="K518" s="3"/>
    </row>
    <row r="519" spans="4:11" hidden="1" x14ac:dyDescent="0.2">
      <c r="D519" s="3"/>
      <c r="E519" s="3"/>
      <c r="F519" s="3"/>
      <c r="G519" s="3"/>
      <c r="H519" s="3"/>
      <c r="I519" s="147"/>
      <c r="J519" s="273"/>
      <c r="K519" s="3"/>
    </row>
    <row r="520" spans="4:11" hidden="1" x14ac:dyDescent="0.2">
      <c r="D520" s="3"/>
      <c r="E520" s="3"/>
      <c r="F520" s="3"/>
      <c r="G520" s="3"/>
      <c r="H520" s="3"/>
      <c r="I520" s="147"/>
      <c r="J520" s="273"/>
      <c r="K520" s="3"/>
    </row>
    <row r="521" spans="4:11" hidden="1" x14ac:dyDescent="0.2">
      <c r="D521" s="3"/>
      <c r="E521" s="3"/>
      <c r="F521" s="3"/>
      <c r="G521" s="3"/>
      <c r="H521" s="3"/>
      <c r="I521" s="147"/>
      <c r="J521" s="273"/>
      <c r="K521" s="3"/>
    </row>
    <row r="522" spans="4:11" hidden="1" x14ac:dyDescent="0.2">
      <c r="D522" s="3"/>
      <c r="E522" s="3"/>
      <c r="F522" s="3"/>
      <c r="G522" s="3"/>
      <c r="H522" s="3"/>
      <c r="I522" s="147"/>
      <c r="J522" s="273"/>
      <c r="K522" s="3"/>
    </row>
    <row r="523" spans="4:11" hidden="1" x14ac:dyDescent="0.2">
      <c r="D523" s="3"/>
      <c r="E523" s="3"/>
      <c r="F523" s="3"/>
      <c r="G523" s="3"/>
      <c r="H523" s="3"/>
      <c r="I523" s="147"/>
      <c r="J523" s="273"/>
      <c r="K523" s="3"/>
    </row>
    <row r="524" spans="4:11" hidden="1" x14ac:dyDescent="0.2">
      <c r="D524" s="3"/>
      <c r="E524" s="3"/>
      <c r="F524" s="3"/>
      <c r="G524" s="3"/>
      <c r="H524" s="3"/>
      <c r="I524" s="147"/>
      <c r="J524" s="273"/>
      <c r="K524" s="3"/>
    </row>
    <row r="525" spans="4:11" hidden="1" x14ac:dyDescent="0.2">
      <c r="D525" s="3"/>
      <c r="E525" s="3"/>
      <c r="F525" s="3"/>
      <c r="G525" s="3"/>
      <c r="H525" s="3"/>
      <c r="I525" s="147"/>
      <c r="J525" s="273"/>
      <c r="K525" s="3"/>
    </row>
    <row r="526" spans="4:11" hidden="1" x14ac:dyDescent="0.2">
      <c r="D526" s="3"/>
      <c r="E526" s="3"/>
      <c r="F526" s="3"/>
      <c r="G526" s="3"/>
      <c r="H526" s="3"/>
      <c r="I526" s="147"/>
      <c r="J526" s="273"/>
      <c r="K526" s="3"/>
    </row>
    <row r="527" spans="4:11" hidden="1" x14ac:dyDescent="0.2">
      <c r="D527" s="3"/>
      <c r="E527" s="3"/>
      <c r="F527" s="3"/>
      <c r="G527" s="3"/>
      <c r="H527" s="3"/>
      <c r="I527" s="147"/>
      <c r="J527" s="273"/>
      <c r="K527" s="3"/>
    </row>
    <row r="528" spans="4:11" hidden="1" x14ac:dyDescent="0.2">
      <c r="D528" s="3"/>
      <c r="E528" s="3"/>
      <c r="F528" s="3"/>
      <c r="G528" s="3"/>
      <c r="H528" s="3"/>
      <c r="I528" s="147"/>
      <c r="J528" s="273"/>
      <c r="K528" s="3"/>
    </row>
    <row r="529" spans="4:11" hidden="1" x14ac:dyDescent="0.2">
      <c r="D529" s="3"/>
      <c r="E529" s="3"/>
      <c r="F529" s="3"/>
      <c r="G529" s="3"/>
      <c r="H529" s="3"/>
      <c r="I529" s="147"/>
      <c r="J529" s="273"/>
      <c r="K529" s="3"/>
    </row>
    <row r="530" spans="4:11" hidden="1" x14ac:dyDescent="0.2">
      <c r="D530" s="3"/>
      <c r="E530" s="3"/>
      <c r="F530" s="3"/>
      <c r="G530" s="3"/>
      <c r="H530" s="3"/>
      <c r="I530" s="147"/>
      <c r="J530" s="273"/>
      <c r="K530" s="3"/>
    </row>
    <row r="531" spans="4:11" hidden="1" x14ac:dyDescent="0.2">
      <c r="D531" s="3"/>
      <c r="E531" s="3"/>
      <c r="F531" s="3"/>
      <c r="G531" s="3"/>
      <c r="H531" s="3"/>
      <c r="I531" s="147"/>
      <c r="J531" s="273"/>
      <c r="K531" s="3"/>
    </row>
    <row r="532" spans="4:11" hidden="1" x14ac:dyDescent="0.2">
      <c r="D532" s="3"/>
      <c r="E532" s="3"/>
      <c r="F532" s="3"/>
      <c r="G532" s="3"/>
      <c r="H532" s="3"/>
      <c r="I532" s="147"/>
      <c r="J532" s="273"/>
      <c r="K532" s="3"/>
    </row>
    <row r="533" spans="4:11" hidden="1" x14ac:dyDescent="0.2">
      <c r="D533" s="3"/>
      <c r="E533" s="3"/>
      <c r="F533" s="3"/>
      <c r="G533" s="3"/>
      <c r="H533" s="3"/>
      <c r="I533" s="147"/>
      <c r="J533" s="273"/>
      <c r="K533" s="3"/>
    </row>
    <row r="534" spans="4:11" hidden="1" x14ac:dyDescent="0.2">
      <c r="D534" s="3"/>
      <c r="E534" s="3"/>
      <c r="F534" s="3"/>
      <c r="G534" s="3"/>
      <c r="H534" s="3"/>
      <c r="I534" s="147"/>
      <c r="J534" s="273"/>
      <c r="K534" s="3"/>
    </row>
    <row r="535" spans="4:11" hidden="1" x14ac:dyDescent="0.2">
      <c r="D535" s="3"/>
      <c r="E535" s="3"/>
      <c r="F535" s="3"/>
      <c r="G535" s="3"/>
      <c r="H535" s="3"/>
      <c r="I535" s="147"/>
      <c r="J535" s="273"/>
      <c r="K535" s="3"/>
    </row>
    <row r="536" spans="4:11" hidden="1" x14ac:dyDescent="0.2">
      <c r="D536" s="3"/>
      <c r="E536" s="3"/>
      <c r="F536" s="3"/>
      <c r="G536" s="3"/>
      <c r="H536" s="3"/>
      <c r="I536" s="147"/>
      <c r="J536" s="273"/>
      <c r="K536" s="3"/>
    </row>
    <row r="537" spans="4:11" hidden="1" x14ac:dyDescent="0.2">
      <c r="D537" s="3"/>
      <c r="E537" s="3"/>
      <c r="F537" s="3"/>
      <c r="G537" s="3"/>
      <c r="H537" s="3"/>
      <c r="I537" s="147"/>
      <c r="J537" s="273"/>
      <c r="K537" s="3"/>
    </row>
    <row r="538" spans="4:11" hidden="1" x14ac:dyDescent="0.2">
      <c r="D538" s="3"/>
      <c r="E538" s="3"/>
      <c r="F538" s="3"/>
      <c r="G538" s="3"/>
      <c r="H538" s="3"/>
      <c r="I538" s="147"/>
      <c r="J538" s="273"/>
      <c r="K538" s="3"/>
    </row>
    <row r="539" spans="4:11" hidden="1" x14ac:dyDescent="0.2">
      <c r="D539" s="3"/>
      <c r="E539" s="3"/>
      <c r="F539" s="3"/>
      <c r="G539" s="3"/>
      <c r="H539" s="3"/>
      <c r="I539" s="147"/>
      <c r="J539" s="273"/>
      <c r="K539" s="3"/>
    </row>
    <row r="540" spans="4:11" hidden="1" x14ac:dyDescent="0.2">
      <c r="D540" s="3"/>
      <c r="E540" s="3"/>
      <c r="F540" s="3"/>
      <c r="G540" s="3"/>
      <c r="H540" s="3"/>
      <c r="I540" s="147"/>
      <c r="J540" s="273"/>
      <c r="K540" s="3"/>
    </row>
    <row r="541" spans="4:11" hidden="1" x14ac:dyDescent="0.2">
      <c r="D541" s="3"/>
      <c r="E541" s="3"/>
      <c r="F541" s="3"/>
      <c r="G541" s="3"/>
      <c r="H541" s="3"/>
      <c r="I541" s="147"/>
      <c r="J541" s="273"/>
      <c r="K541" s="3"/>
    </row>
    <row r="542" spans="4:11" hidden="1" x14ac:dyDescent="0.2">
      <c r="D542" s="3"/>
      <c r="E542" s="3"/>
      <c r="F542" s="3"/>
      <c r="G542" s="3"/>
      <c r="H542" s="3"/>
      <c r="I542" s="147"/>
      <c r="J542" s="273"/>
      <c r="K542" s="3"/>
    </row>
    <row r="543" spans="4:11" hidden="1" x14ac:dyDescent="0.2">
      <c r="D543" s="3"/>
      <c r="E543" s="3"/>
      <c r="F543" s="3"/>
      <c r="G543" s="3"/>
      <c r="H543" s="3"/>
      <c r="I543" s="147"/>
      <c r="J543" s="273"/>
      <c r="K543" s="3"/>
    </row>
    <row r="544" spans="4:11" hidden="1" x14ac:dyDescent="0.2">
      <c r="D544" s="3"/>
      <c r="E544" s="3"/>
      <c r="F544" s="3"/>
      <c r="G544" s="3"/>
      <c r="H544" s="3"/>
      <c r="I544" s="147"/>
      <c r="J544" s="273"/>
      <c r="K544" s="3"/>
    </row>
    <row r="545" spans="4:11" hidden="1" x14ac:dyDescent="0.2">
      <c r="D545" s="3"/>
      <c r="E545" s="3"/>
      <c r="F545" s="3"/>
      <c r="G545" s="3"/>
      <c r="H545" s="3"/>
      <c r="I545" s="147"/>
      <c r="J545" s="273"/>
      <c r="K545" s="3"/>
    </row>
    <row r="546" spans="4:11" hidden="1" x14ac:dyDescent="0.2">
      <c r="D546" s="3"/>
      <c r="E546" s="3"/>
      <c r="F546" s="3"/>
      <c r="G546" s="3"/>
      <c r="H546" s="3"/>
      <c r="I546" s="147"/>
      <c r="J546" s="273"/>
      <c r="K546" s="3"/>
    </row>
    <row r="547" spans="4:11" hidden="1" x14ac:dyDescent="0.2">
      <c r="D547" s="3"/>
      <c r="E547" s="3"/>
      <c r="F547" s="3"/>
      <c r="G547" s="3"/>
      <c r="H547" s="3"/>
      <c r="I547" s="147"/>
      <c r="J547" s="273"/>
      <c r="K547" s="3"/>
    </row>
    <row r="548" spans="4:11" hidden="1" x14ac:dyDescent="0.2">
      <c r="D548" s="3"/>
      <c r="E548" s="3"/>
      <c r="F548" s="3"/>
      <c r="G548" s="3"/>
      <c r="H548" s="3"/>
      <c r="I548" s="147"/>
      <c r="J548" s="273"/>
      <c r="K548" s="3"/>
    </row>
    <row r="549" spans="4:11" hidden="1" x14ac:dyDescent="0.2">
      <c r="D549" s="3"/>
      <c r="E549" s="3"/>
      <c r="F549" s="3"/>
      <c r="G549" s="3"/>
      <c r="H549" s="3"/>
      <c r="I549" s="147"/>
      <c r="J549" s="273"/>
      <c r="K549" s="3"/>
    </row>
    <row r="550" spans="4:11" hidden="1" x14ac:dyDescent="0.2">
      <c r="D550" s="3"/>
      <c r="E550" s="3"/>
      <c r="F550" s="3"/>
      <c r="G550" s="3"/>
      <c r="H550" s="3"/>
      <c r="I550" s="147"/>
      <c r="J550" s="273"/>
      <c r="K550" s="3"/>
    </row>
    <row r="551" spans="4:11" hidden="1" x14ac:dyDescent="0.2">
      <c r="D551" s="3"/>
      <c r="E551" s="3"/>
      <c r="F551" s="3"/>
      <c r="G551" s="3"/>
      <c r="H551" s="3"/>
      <c r="I551" s="147"/>
      <c r="J551" s="273"/>
      <c r="K551" s="3"/>
    </row>
    <row r="552" spans="4:11" hidden="1" x14ac:dyDescent="0.2">
      <c r="D552" s="3"/>
      <c r="E552" s="3"/>
      <c r="F552" s="3"/>
      <c r="G552" s="3"/>
      <c r="H552" s="3"/>
      <c r="I552" s="147"/>
      <c r="J552" s="273"/>
      <c r="K552" s="3"/>
    </row>
    <row r="553" spans="4:11" hidden="1" x14ac:dyDescent="0.2">
      <c r="D553" s="3"/>
      <c r="E553" s="3"/>
      <c r="F553" s="3"/>
      <c r="G553" s="3"/>
      <c r="H553" s="3"/>
      <c r="I553" s="147"/>
      <c r="J553" s="273"/>
      <c r="K553" s="3"/>
    </row>
    <row r="554" spans="4:11" hidden="1" x14ac:dyDescent="0.2">
      <c r="D554" s="3"/>
      <c r="E554" s="3"/>
      <c r="F554" s="3"/>
      <c r="G554" s="3"/>
      <c r="H554" s="3"/>
      <c r="I554" s="147"/>
      <c r="J554" s="273"/>
      <c r="K554" s="3"/>
    </row>
    <row r="555" spans="4:11" hidden="1" x14ac:dyDescent="0.2">
      <c r="D555" s="3"/>
      <c r="E555" s="3"/>
      <c r="F555" s="3"/>
      <c r="G555" s="3"/>
      <c r="H555" s="3"/>
      <c r="I555" s="147"/>
      <c r="J555" s="273"/>
      <c r="K555" s="3"/>
    </row>
    <row r="556" spans="4:11" hidden="1" x14ac:dyDescent="0.2">
      <c r="D556" s="3"/>
      <c r="E556" s="3"/>
      <c r="F556" s="3"/>
      <c r="G556" s="3"/>
      <c r="H556" s="3"/>
      <c r="I556" s="147"/>
      <c r="J556" s="273"/>
      <c r="K556" s="3"/>
    </row>
    <row r="557" spans="4:11" hidden="1" x14ac:dyDescent="0.2">
      <c r="D557" s="3"/>
      <c r="E557" s="3"/>
      <c r="F557" s="3"/>
      <c r="G557" s="3"/>
      <c r="H557" s="3"/>
      <c r="I557" s="147"/>
      <c r="J557" s="273"/>
      <c r="K557" s="3"/>
    </row>
    <row r="558" spans="4:11" hidden="1" x14ac:dyDescent="0.2">
      <c r="D558" s="3"/>
      <c r="E558" s="3"/>
      <c r="F558" s="3"/>
      <c r="G558" s="3"/>
      <c r="H558" s="3"/>
      <c r="I558" s="147"/>
      <c r="J558" s="273"/>
      <c r="K558" s="3"/>
    </row>
    <row r="559" spans="4:11" hidden="1" x14ac:dyDescent="0.2">
      <c r="D559" s="3"/>
      <c r="E559" s="3"/>
      <c r="F559" s="3"/>
      <c r="G559" s="3"/>
      <c r="H559" s="3"/>
      <c r="I559" s="147"/>
      <c r="J559" s="273"/>
      <c r="K559" s="3"/>
    </row>
    <row r="560" spans="4:11" hidden="1" x14ac:dyDescent="0.2">
      <c r="D560" s="3"/>
      <c r="E560" s="3"/>
      <c r="F560" s="3"/>
      <c r="G560" s="3"/>
      <c r="H560" s="3"/>
      <c r="I560" s="147"/>
      <c r="J560" s="273"/>
      <c r="K560" s="3"/>
    </row>
    <row r="561" spans="4:11" hidden="1" x14ac:dyDescent="0.2">
      <c r="D561" s="3"/>
      <c r="E561" s="3"/>
      <c r="F561" s="3"/>
      <c r="G561" s="3"/>
      <c r="H561" s="3"/>
      <c r="I561" s="147"/>
      <c r="J561" s="273"/>
      <c r="K561" s="3"/>
    </row>
    <row r="562" spans="4:11" hidden="1" x14ac:dyDescent="0.2">
      <c r="I562" s="147"/>
      <c r="J562" s="273"/>
      <c r="K562" s="3"/>
    </row>
    <row r="563" spans="4:11" hidden="1" x14ac:dyDescent="0.2">
      <c r="I563" s="147"/>
      <c r="J563" s="273"/>
      <c r="K563" s="3"/>
    </row>
    <row r="564" spans="4:11" hidden="1" x14ac:dyDescent="0.2">
      <c r="I564" s="147"/>
      <c r="J564" s="273"/>
      <c r="K564" s="3"/>
    </row>
    <row r="565" spans="4:11" hidden="1" x14ac:dyDescent="0.2">
      <c r="I565" s="147"/>
      <c r="J565" s="273"/>
      <c r="K565" s="3"/>
    </row>
    <row r="566" spans="4:11" hidden="1" x14ac:dyDescent="0.2">
      <c r="I566" s="147"/>
      <c r="J566" s="273"/>
      <c r="K566" s="3"/>
    </row>
    <row r="567" spans="4:11" hidden="1" x14ac:dyDescent="0.2">
      <c r="I567" s="147"/>
      <c r="J567" s="273"/>
      <c r="K567" s="3"/>
    </row>
    <row r="568" spans="4:11" hidden="1" x14ac:dyDescent="0.2">
      <c r="I568" s="147"/>
      <c r="J568" s="273"/>
      <c r="K568" s="3"/>
    </row>
    <row r="569" spans="4:11" hidden="1" x14ac:dyDescent="0.2">
      <c r="I569" s="147"/>
      <c r="J569" s="273"/>
      <c r="K569" s="3"/>
    </row>
    <row r="570" spans="4:11" hidden="1" x14ac:dyDescent="0.2">
      <c r="I570" s="147"/>
      <c r="J570" s="273"/>
      <c r="K570" s="3"/>
    </row>
    <row r="571" spans="4:11" hidden="1" x14ac:dyDescent="0.2">
      <c r="I571" s="147"/>
      <c r="J571" s="273"/>
      <c r="K571" s="3"/>
    </row>
    <row r="572" spans="4:11" hidden="1" x14ac:dyDescent="0.2">
      <c r="I572" s="147"/>
      <c r="J572" s="273"/>
      <c r="K572" s="3"/>
    </row>
    <row r="573" spans="4:11" hidden="1" x14ac:dyDescent="0.2">
      <c r="I573" s="147"/>
      <c r="J573" s="273"/>
      <c r="K573" s="3"/>
    </row>
    <row r="574" spans="4:11" hidden="1" x14ac:dyDescent="0.2">
      <c r="I574" s="147"/>
      <c r="J574" s="273"/>
      <c r="K574" s="3"/>
    </row>
    <row r="575" spans="4:11" hidden="1" x14ac:dyDescent="0.2">
      <c r="I575" s="147"/>
      <c r="J575" s="273"/>
      <c r="K575" s="3"/>
    </row>
    <row r="576" spans="4:11" hidden="1" x14ac:dyDescent="0.2"/>
    <row r="577" hidden="1" x14ac:dyDescent="0.2"/>
    <row r="578" hidden="1" x14ac:dyDescent="0.2"/>
    <row r="579" hidden="1" x14ac:dyDescent="0.2"/>
  </sheetData>
  <sheetProtection algorithmName="SHA-512" hashValue="WGbAlFfMTA/fk4Li6PZQrmOAODoBs7x2i9rq/PyxXemLCpSickdlBS+ujVSle35OMVv4649OrQn/fjOn32oJ2A==" saltValue="2AUrJMw+BNE9XwgBaF0TSQ==" spinCount="100000" sheet="1" objects="1" scenarios="1"/>
  <protectedRanges>
    <protectedRange algorithmName="SHA-512" hashValue="lHZL4jgj8ICs7cyOGWuHhZZvVzPZNuZ1S7u0lYkwrjMnarZ1jRj/9FuifVqRQSLG0fv0UEax73ruRer94khZpQ==" saltValue="dNjApfhyp2h+P4t/IsQg/Q==" spinCount="100000" sqref="F89:H96" name="Total Calculations"/>
    <protectedRange algorithmName="SHA-512" hashValue="9MJCeSIRQv5T8D51zBMbwwMxh0j/g6Cm72vSJgfDpC4tsk3q74Dqmz0o1ivsTpCSKrb38OJC+CmcjJvbGtVT3A==" saltValue="RgZCSJGdPU6fHMySbmlZTA==" spinCount="100000" sqref="D13:E67" name="Description"/>
    <protectedRange algorithmName="SHA-512" hashValue="9GSU5/EBerR3Fwo/7Z6uGlC6xRnA7f2qff1TyZIbZlaLvDIKWETs+65/uS3k5gP8gXPUC6DIpaR5X3aMxV+7wg==" saltValue="mh4PK+8gjkC8OMBp4tgNBg==" spinCount="100000" sqref="H13:H89" name="Calculations"/>
  </protectedRanges>
  <mergeCells count="111">
    <mergeCell ref="C109:C110"/>
    <mergeCell ref="G100:H100"/>
    <mergeCell ref="G106:H106"/>
    <mergeCell ref="G109:H109"/>
    <mergeCell ref="F95:H95"/>
    <mergeCell ref="F3:H3"/>
    <mergeCell ref="F4:H4"/>
    <mergeCell ref="F5:H5"/>
    <mergeCell ref="F6:H6"/>
    <mergeCell ref="F7:H7"/>
    <mergeCell ref="F8:H8"/>
    <mergeCell ref="C10:H10"/>
    <mergeCell ref="D15:E15"/>
    <mergeCell ref="D16:E16"/>
    <mergeCell ref="D17:E17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G111:H111"/>
    <mergeCell ref="H11:H12"/>
    <mergeCell ref="G11:G12"/>
    <mergeCell ref="G110:H110"/>
    <mergeCell ref="F93:H93"/>
    <mergeCell ref="F94:H94"/>
    <mergeCell ref="C98:H98"/>
    <mergeCell ref="G101:H101"/>
    <mergeCell ref="G107:H107"/>
    <mergeCell ref="F96:H96"/>
    <mergeCell ref="C97:H97"/>
    <mergeCell ref="G103:H103"/>
    <mergeCell ref="G104:H104"/>
    <mergeCell ref="C96:E96"/>
    <mergeCell ref="F11:F12"/>
    <mergeCell ref="C11:C12"/>
    <mergeCell ref="D11:E12"/>
    <mergeCell ref="D18:E18"/>
    <mergeCell ref="D19:E19"/>
    <mergeCell ref="D20:E20"/>
    <mergeCell ref="D21:E21"/>
    <mergeCell ref="D22:E22"/>
    <mergeCell ref="D13:E13"/>
    <mergeCell ref="D14:E14"/>
    <mergeCell ref="D44:E44"/>
    <mergeCell ref="D45:E45"/>
    <mergeCell ref="D46:E46"/>
    <mergeCell ref="D47:E47"/>
    <mergeCell ref="D48:E48"/>
    <mergeCell ref="D28:E2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72:E72"/>
    <mergeCell ref="D73:E73"/>
    <mergeCell ref="D74:E74"/>
    <mergeCell ref="D65:E65"/>
    <mergeCell ref="D66:E66"/>
    <mergeCell ref="D67:E67"/>
    <mergeCell ref="D68:E68"/>
    <mergeCell ref="D69:E69"/>
    <mergeCell ref="D59:E59"/>
    <mergeCell ref="D60:E60"/>
    <mergeCell ref="D62:E62"/>
    <mergeCell ref="D63:E63"/>
    <mergeCell ref="D64:E64"/>
    <mergeCell ref="D23:E23"/>
    <mergeCell ref="D91:E91"/>
    <mergeCell ref="C92:E92"/>
    <mergeCell ref="C93:E93"/>
    <mergeCell ref="C94:E94"/>
    <mergeCell ref="C95:E95"/>
    <mergeCell ref="C89:E89"/>
    <mergeCell ref="D90:E90"/>
    <mergeCell ref="D85:E85"/>
    <mergeCell ref="D86:E86"/>
    <mergeCell ref="D87:E87"/>
    <mergeCell ref="D88:E88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</mergeCells>
  <phoneticPr fontId="0" type="noConversion"/>
  <conditionalFormatting sqref="F96:H96">
    <cfRule type="cellIs" dxfId="49" priority="16" operator="greaterThan">
      <formula>0.85</formula>
    </cfRule>
  </conditionalFormatting>
  <conditionalFormatting sqref="F94:F95">
    <cfRule type="cellIs" dxfId="48" priority="14" operator="lessThan">
      <formula>0</formula>
    </cfRule>
  </conditionalFormatting>
  <conditionalFormatting sqref="E61">
    <cfRule type="cellIs" dxfId="47" priority="4" operator="lessThan">
      <formula>0.05</formula>
    </cfRule>
    <cfRule type="cellIs" dxfId="46" priority="5" operator="greaterThanOrEqual">
      <formula>0.05</formula>
    </cfRule>
  </conditionalFormatting>
  <conditionalFormatting sqref="I13:I88">
    <cfRule type="notContainsBlanks" dxfId="45" priority="1">
      <formula>LEN(TRIM(I13))&gt;0</formula>
    </cfRule>
  </conditionalFormatting>
  <printOptions horizontalCentered="1"/>
  <pageMargins left="0.25" right="0.25" top="0.75" bottom="0.75" header="0.3" footer="0.3"/>
  <pageSetup scale="93" fitToHeight="2" orientation="portrait" r:id="rId1"/>
  <headerFooter alignWithMargins="0">
    <oddHeader xml:space="preserve">&amp;L
&amp;C&amp;14
&amp;R
</oddHeader>
    <oddFooter>&amp;R&amp;"Arial,Bold"&amp;6&amp;K01+000
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greaterThanOrEqual" id="{58735673-D73C-43D4-8480-7432F399F66D}">
            <xm:f>'S&amp;U - Contingency Calculator'!#REF!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ellIs" priority="26" operator="lessThan" id="{6E6E99A7-4C51-439F-8115-3224F38FE6ED}">
            <xm:f>'S&amp;U - Contingency Calculator'!$G$14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F61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showRowColHeaders="0" topLeftCell="B1" zoomScale="115" zoomScaleNormal="115" workbookViewId="0">
      <selection activeCell="G28" sqref="G28"/>
    </sheetView>
  </sheetViews>
  <sheetFormatPr defaultColWidth="0" defaultRowHeight="12.75" zeroHeight="1" x14ac:dyDescent="0.2"/>
  <cols>
    <col min="1" max="1" width="10.28515625" style="131" customWidth="1"/>
    <col min="2" max="2" width="2.7109375" style="36" customWidth="1"/>
    <col min="3" max="3" width="25.5703125" style="36" customWidth="1"/>
    <col min="4" max="4" width="11.7109375" style="38" customWidth="1"/>
    <col min="5" max="5" width="1.28515625" style="38" customWidth="1"/>
    <col min="6" max="6" width="1.42578125" style="36" customWidth="1"/>
    <col min="7" max="7" width="15.140625" style="36" customWidth="1"/>
    <col min="8" max="8" width="5.5703125" style="36" customWidth="1"/>
    <col min="9" max="9" width="6.140625" style="36" customWidth="1"/>
    <col min="10" max="10" width="14.5703125" style="39" customWidth="1"/>
    <col min="11" max="11" width="2.7109375" style="36" customWidth="1"/>
    <col min="12" max="16384" width="9.140625" style="36" hidden="1"/>
  </cols>
  <sheetData>
    <row r="1" spans="3:11" x14ac:dyDescent="0.2"/>
    <row r="2" spans="3:11" ht="13.5" thickBot="1" x14ac:dyDescent="0.25"/>
    <row r="3" spans="3:11" x14ac:dyDescent="0.2">
      <c r="C3" s="240" t="s">
        <v>85</v>
      </c>
      <c r="D3" s="241"/>
      <c r="E3" s="121"/>
      <c r="F3" s="35"/>
      <c r="G3" s="242" t="s">
        <v>86</v>
      </c>
      <c r="H3" s="243"/>
      <c r="I3" s="243"/>
      <c r="J3" s="241"/>
    </row>
    <row r="4" spans="3:11" x14ac:dyDescent="0.2">
      <c r="C4" s="117" t="s">
        <v>87</v>
      </c>
      <c r="D4" s="118">
        <f>'Cost Breakdown'!F93</f>
        <v>0</v>
      </c>
      <c r="E4" s="115"/>
      <c r="F4" s="37"/>
      <c r="G4" s="128" t="s">
        <v>91</v>
      </c>
      <c r="H4" s="122"/>
      <c r="I4" s="127"/>
      <c r="J4" s="125">
        <f>'Cost Breakdown'!H13</f>
        <v>0</v>
      </c>
    </row>
    <row r="5" spans="3:11" x14ac:dyDescent="0.2">
      <c r="C5" s="144" t="s">
        <v>88</v>
      </c>
      <c r="D5" s="118">
        <f>'Cost Breakdown'!F94</f>
        <v>2100</v>
      </c>
      <c r="E5" s="115"/>
      <c r="F5" s="37"/>
      <c r="G5" s="145" t="s">
        <v>92</v>
      </c>
      <c r="H5" s="122"/>
      <c r="I5" s="127"/>
      <c r="J5" s="125">
        <f>SUM('Cost Breakdown'!H14:H57,'Cost Breakdown'!H59:H88)</f>
        <v>0</v>
      </c>
    </row>
    <row r="6" spans="3:11" x14ac:dyDescent="0.2">
      <c r="C6" s="117" t="s">
        <v>89</v>
      </c>
      <c r="D6" s="118">
        <f>SUM('Cost Breakdown'!G14:G57,'Cost Breakdown'!G59:G88)</f>
        <v>0</v>
      </c>
      <c r="E6" s="115"/>
      <c r="F6" s="37"/>
      <c r="G6" s="128" t="s">
        <v>89</v>
      </c>
      <c r="H6" s="122"/>
      <c r="I6" s="127"/>
      <c r="J6" s="125">
        <f>SUM('Cost Breakdown'!G14:G57,'Cost Breakdown'!G59:G88)</f>
        <v>0</v>
      </c>
    </row>
    <row r="7" spans="3:11" x14ac:dyDescent="0.2">
      <c r="C7" s="117" t="s">
        <v>90</v>
      </c>
      <c r="D7" s="118">
        <f>SUM('Cost Breakdown'!G90:G91,'Cost Breakdown'!G58)</f>
        <v>0</v>
      </c>
      <c r="E7" s="115"/>
      <c r="F7" s="37"/>
      <c r="G7" s="128" t="s">
        <v>93</v>
      </c>
      <c r="H7" s="122"/>
      <c r="I7" s="127"/>
      <c r="J7" s="125">
        <f>SUM('Cost Breakdown'!F90:F91)</f>
        <v>0</v>
      </c>
    </row>
    <row r="8" spans="3:11" x14ac:dyDescent="0.2">
      <c r="C8" s="117" t="s">
        <v>137</v>
      </c>
      <c r="D8" s="118">
        <f>'Cost Breakdown'!G13</f>
        <v>0</v>
      </c>
      <c r="E8" s="115"/>
      <c r="F8" s="37"/>
      <c r="G8" s="128" t="s">
        <v>138</v>
      </c>
      <c r="H8" s="122"/>
      <c r="I8" s="127"/>
      <c r="J8" s="125">
        <f>'Cost Breakdown'!G13</f>
        <v>0</v>
      </c>
    </row>
    <row r="9" spans="3:11" x14ac:dyDescent="0.2">
      <c r="C9" s="117"/>
      <c r="D9" s="118"/>
      <c r="E9" s="115"/>
      <c r="F9" s="37"/>
      <c r="G9" s="128" t="s">
        <v>94</v>
      </c>
      <c r="H9" s="122"/>
      <c r="I9" s="127"/>
      <c r="J9" s="125">
        <f>'Cost Breakdown'!F58</f>
        <v>2100</v>
      </c>
    </row>
    <row r="10" spans="3:11" ht="13.5" thickBot="1" x14ac:dyDescent="0.25">
      <c r="C10" s="119" t="s">
        <v>96</v>
      </c>
      <c r="D10" s="120">
        <f>SUM(D4:D9)</f>
        <v>2100</v>
      </c>
      <c r="E10" s="116"/>
      <c r="F10" s="35"/>
      <c r="G10" s="129" t="s">
        <v>95</v>
      </c>
      <c r="H10" s="123"/>
      <c r="I10" s="130"/>
      <c r="J10" s="126">
        <f>SUM(J4:J9)</f>
        <v>2100</v>
      </c>
    </row>
    <row r="11" spans="3:11" x14ac:dyDescent="0.2"/>
    <row r="12" spans="3:11" ht="13.5" thickBot="1" x14ac:dyDescent="0.25">
      <c r="K12" s="138" t="s">
        <v>130</v>
      </c>
    </row>
    <row r="13" spans="3:11" ht="20.25" customHeight="1" thickBot="1" x14ac:dyDescent="0.35">
      <c r="C13" s="244" t="s">
        <v>22</v>
      </c>
      <c r="D13" s="245"/>
      <c r="E13" s="245"/>
      <c r="F13" s="245"/>
      <c r="G13" s="245"/>
      <c r="H13" s="245"/>
      <c r="I13" s="245"/>
      <c r="J13" s="246"/>
    </row>
    <row r="14" spans="3:11" ht="16.5" customHeight="1" x14ac:dyDescent="0.2">
      <c r="C14" s="247">
        <v>0.05</v>
      </c>
      <c r="D14" s="248"/>
      <c r="E14" s="133"/>
      <c r="G14" s="226">
        <f>SUM('Cost Breakdown'!$I$61)*C14</f>
        <v>0</v>
      </c>
      <c r="H14" s="227"/>
      <c r="I14" s="227"/>
      <c r="J14" s="228"/>
    </row>
    <row r="15" spans="3:11" ht="16.5" customHeight="1" x14ac:dyDescent="0.2">
      <c r="C15" s="238">
        <v>0.06</v>
      </c>
      <c r="D15" s="239"/>
      <c r="E15" s="133"/>
      <c r="G15" s="226">
        <f>SUM('Cost Breakdown'!$I$61)*C15</f>
        <v>0</v>
      </c>
      <c r="H15" s="227"/>
      <c r="I15" s="227"/>
      <c r="J15" s="228"/>
    </row>
    <row r="16" spans="3:11" ht="16.5" customHeight="1" x14ac:dyDescent="0.2">
      <c r="C16" s="238">
        <v>7.0000000000000007E-2</v>
      </c>
      <c r="D16" s="239"/>
      <c r="E16" s="133"/>
      <c r="G16" s="226">
        <f>SUM('Cost Breakdown'!$I$61)*C16</f>
        <v>0</v>
      </c>
      <c r="H16" s="227"/>
      <c r="I16" s="227"/>
      <c r="J16" s="228"/>
    </row>
    <row r="17" spans="3:11" ht="16.5" customHeight="1" x14ac:dyDescent="0.2">
      <c r="C17" s="238">
        <v>0.08</v>
      </c>
      <c r="D17" s="239"/>
      <c r="E17" s="133"/>
      <c r="G17" s="226">
        <f>SUM('Cost Breakdown'!$I$61)*C17</f>
        <v>0</v>
      </c>
      <c r="H17" s="227"/>
      <c r="I17" s="227"/>
      <c r="J17" s="228"/>
      <c r="K17" s="124">
        <f>'Cost Breakdown'!I61</f>
        <v>0</v>
      </c>
    </row>
    <row r="18" spans="3:11" ht="16.5" customHeight="1" x14ac:dyDescent="0.2">
      <c r="C18" s="238">
        <v>0.09</v>
      </c>
      <c r="D18" s="239"/>
      <c r="E18" s="133"/>
      <c r="G18" s="226">
        <f>SUM('Cost Breakdown'!$I$61)*C18</f>
        <v>0</v>
      </c>
      <c r="H18" s="227"/>
      <c r="I18" s="227"/>
      <c r="J18" s="228"/>
    </row>
    <row r="19" spans="3:11" ht="16.5" customHeight="1" x14ac:dyDescent="0.2">
      <c r="C19" s="238">
        <v>0.1</v>
      </c>
      <c r="D19" s="239"/>
      <c r="E19" s="133"/>
      <c r="G19" s="226">
        <f>SUM('Cost Breakdown'!$I$61)*C19</f>
        <v>0</v>
      </c>
      <c r="H19" s="227"/>
      <c r="I19" s="227"/>
      <c r="J19" s="228"/>
    </row>
    <row r="20" spans="3:11" ht="16.5" customHeight="1" x14ac:dyDescent="0.2">
      <c r="C20" s="238">
        <v>0.15</v>
      </c>
      <c r="D20" s="239"/>
      <c r="E20" s="133"/>
      <c r="G20" s="226">
        <f>SUM('Cost Breakdown'!$I$61)*C20</f>
        <v>0</v>
      </c>
      <c r="H20" s="227"/>
      <c r="I20" s="227"/>
      <c r="J20" s="228"/>
    </row>
    <row r="21" spans="3:11" ht="16.5" customHeight="1" thickBot="1" x14ac:dyDescent="0.25">
      <c r="C21" s="222">
        <v>0.17499999999999999</v>
      </c>
      <c r="D21" s="223"/>
      <c r="E21" s="133"/>
      <c r="G21" s="226">
        <f>SUM('Cost Breakdown'!$I$61)*C21</f>
        <v>0</v>
      </c>
      <c r="H21" s="227"/>
      <c r="I21" s="227"/>
      <c r="J21" s="228"/>
    </row>
    <row r="22" spans="3:11" ht="41.25" thickBot="1" x14ac:dyDescent="0.25">
      <c r="C22" s="134" t="s">
        <v>140</v>
      </c>
      <c r="D22" s="135">
        <v>0.05</v>
      </c>
      <c r="E22" s="136"/>
      <c r="G22" s="229">
        <f>SUM('Cost Breakdown'!I61)*D22</f>
        <v>0</v>
      </c>
      <c r="H22" s="230"/>
      <c r="I22" s="230"/>
      <c r="J22" s="231"/>
    </row>
    <row r="23" spans="3:11" ht="15.75" thickBot="1" x14ac:dyDescent="0.25">
      <c r="C23" s="232" t="s">
        <v>23</v>
      </c>
      <c r="D23" s="233"/>
      <c r="E23" s="233"/>
      <c r="F23" s="233"/>
      <c r="G23" s="233"/>
      <c r="H23" s="233"/>
      <c r="I23" s="233"/>
      <c r="J23" s="234"/>
    </row>
    <row r="24" spans="3:11" ht="15.75" customHeight="1" thickBot="1" x14ac:dyDescent="0.25">
      <c r="C24" s="224" t="s">
        <v>24</v>
      </c>
      <c r="D24" s="225"/>
      <c r="E24" s="137"/>
      <c r="G24" s="235">
        <f>'Cost Breakdown'!F95</f>
        <v>2100</v>
      </c>
      <c r="H24" s="236"/>
      <c r="I24" s="236"/>
      <c r="J24" s="237"/>
    </row>
    <row r="25" spans="3:11" x14ac:dyDescent="0.2"/>
    <row r="26" spans="3:11" x14ac:dyDescent="0.2"/>
    <row r="27" spans="3:11" x14ac:dyDescent="0.2"/>
    <row r="28" spans="3:11" x14ac:dyDescent="0.2"/>
    <row r="29" spans="3:11" x14ac:dyDescent="0.2"/>
    <row r="30" spans="3:11" x14ac:dyDescent="0.2"/>
    <row r="31" spans="3:11" x14ac:dyDescent="0.2"/>
    <row r="32" spans="3:1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</sheetData>
  <mergeCells count="23">
    <mergeCell ref="C3:D3"/>
    <mergeCell ref="G3:J3"/>
    <mergeCell ref="C13:J13"/>
    <mergeCell ref="C14:D14"/>
    <mergeCell ref="C15:D15"/>
    <mergeCell ref="C16:D16"/>
    <mergeCell ref="C17:D17"/>
    <mergeCell ref="G14:J14"/>
    <mergeCell ref="G15:J15"/>
    <mergeCell ref="G16:J16"/>
    <mergeCell ref="G17:J17"/>
    <mergeCell ref="C18:D18"/>
    <mergeCell ref="C19:D19"/>
    <mergeCell ref="C20:D20"/>
    <mergeCell ref="G18:J18"/>
    <mergeCell ref="G19:J19"/>
    <mergeCell ref="G20:J20"/>
    <mergeCell ref="C21:D21"/>
    <mergeCell ref="C24:D24"/>
    <mergeCell ref="G21:J21"/>
    <mergeCell ref="G22:J22"/>
    <mergeCell ref="C23:J23"/>
    <mergeCell ref="G24:J24"/>
  </mergeCells>
  <conditionalFormatting sqref="G22">
    <cfRule type="cellIs" dxfId="42" priority="1" operator="greaterThan">
      <formula>0</formula>
    </cfRule>
  </conditionalFormatting>
  <pageMargins left="0.75" right="0.25" top="0.75" bottom="0.75" header="0.3" footer="0.3"/>
  <pageSetup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showGridLines="0" showZeros="0" topLeftCell="A40" zoomScaleNormal="100" workbookViewId="0">
      <pane xSplit="7" topLeftCell="H1" activePane="topRight" state="frozen"/>
      <selection pane="topRight" activeCell="H11" sqref="H11"/>
    </sheetView>
  </sheetViews>
  <sheetFormatPr defaultColWidth="0" defaultRowHeight="12.75" zeroHeight="1" x14ac:dyDescent="0.2"/>
  <cols>
    <col min="1" max="1" width="1.7109375" style="146" customWidth="1"/>
    <col min="2" max="3" width="1.7109375" customWidth="1"/>
    <col min="4" max="4" width="9.140625" customWidth="1"/>
    <col min="5" max="5" width="30.140625" style="99" customWidth="1"/>
    <col min="6" max="7" width="16.5703125" customWidth="1"/>
    <col min="8" max="8" width="31.5703125" customWidth="1"/>
    <col min="9" max="26" width="10.42578125" style="23" customWidth="1"/>
    <col min="27" max="31" width="9.140625" customWidth="1"/>
    <col min="32" max="39" width="0" hidden="1" customWidth="1"/>
    <col min="40" max="16384" width="9.140625" hidden="1"/>
  </cols>
  <sheetData>
    <row r="1" spans="4:26" x14ac:dyDescent="0.2"/>
    <row r="2" spans="4:26" ht="14.25" customHeight="1" thickBot="1" x14ac:dyDescent="0.25"/>
    <row r="3" spans="4:26" ht="15" customHeight="1" x14ac:dyDescent="0.2">
      <c r="D3" s="263" t="s">
        <v>125</v>
      </c>
      <c r="E3" s="265" t="s">
        <v>0</v>
      </c>
      <c r="F3" s="267" t="s">
        <v>126</v>
      </c>
      <c r="G3" s="267" t="s">
        <v>127</v>
      </c>
      <c r="H3" s="270" t="s">
        <v>128</v>
      </c>
      <c r="I3" s="259" t="s">
        <v>129</v>
      </c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4"/>
      <c r="Z3" s="25"/>
    </row>
    <row r="4" spans="4:26" ht="26.25" customHeight="1" thickBot="1" x14ac:dyDescent="0.25">
      <c r="D4" s="264"/>
      <c r="E4" s="266"/>
      <c r="F4" s="268"/>
      <c r="G4" s="269"/>
      <c r="H4" s="271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95"/>
      <c r="Z4" s="96"/>
    </row>
    <row r="5" spans="4:26" ht="13.5" thickBot="1" x14ac:dyDescent="0.25">
      <c r="D5" s="97">
        <v>1</v>
      </c>
      <c r="E5" s="100" t="s">
        <v>98</v>
      </c>
      <c r="F5" s="91">
        <f>'Cost Breakdown'!F13</f>
        <v>0</v>
      </c>
      <c r="G5" s="92">
        <f>'Cost Breakdown'!G13</f>
        <v>0</v>
      </c>
      <c r="H5" s="110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114"/>
    </row>
    <row r="6" spans="4:26" ht="15" x14ac:dyDescent="0.25">
      <c r="D6" s="98">
        <v>5</v>
      </c>
      <c r="E6" s="101" t="s">
        <v>78</v>
      </c>
      <c r="F6" s="93">
        <f>'Cost Breakdown'!F14</f>
        <v>0</v>
      </c>
      <c r="G6" s="105">
        <f t="shared" ref="G6:G37" si="0">SUM(I6:Z6)</f>
        <v>0</v>
      </c>
      <c r="H6" s="107"/>
      <c r="I6" s="79"/>
      <c r="J6" s="80"/>
      <c r="K6" s="81"/>
      <c r="L6" s="81"/>
      <c r="M6" s="81"/>
      <c r="N6" s="81"/>
      <c r="O6" s="81"/>
      <c r="P6" s="81"/>
      <c r="Q6" s="81"/>
      <c r="R6" s="82"/>
      <c r="S6" s="82"/>
      <c r="T6" s="82"/>
      <c r="U6" s="82"/>
      <c r="V6" s="82"/>
      <c r="W6" s="82"/>
      <c r="X6" s="83"/>
      <c r="Y6" s="83"/>
      <c r="Z6" s="83"/>
    </row>
    <row r="7" spans="4:26" ht="15" x14ac:dyDescent="0.25">
      <c r="D7" s="65">
        <v>6</v>
      </c>
      <c r="E7" s="47" t="s">
        <v>26</v>
      </c>
      <c r="F7" s="94">
        <f>'Cost Breakdown'!F15</f>
        <v>0</v>
      </c>
      <c r="G7" s="105">
        <f t="shared" si="0"/>
        <v>0</v>
      </c>
      <c r="H7" s="108"/>
      <c r="I7" s="84"/>
      <c r="J7" s="28"/>
      <c r="K7" s="29"/>
      <c r="L7" s="29"/>
      <c r="M7" s="29"/>
      <c r="N7" s="29"/>
      <c r="O7" s="29"/>
      <c r="P7" s="29"/>
      <c r="Q7" s="29"/>
      <c r="R7" s="30"/>
      <c r="S7" s="30"/>
      <c r="T7" s="30"/>
      <c r="U7" s="30"/>
      <c r="V7" s="30"/>
      <c r="W7" s="30"/>
      <c r="X7" s="85"/>
      <c r="Y7" s="85"/>
      <c r="Z7" s="85"/>
    </row>
    <row r="8" spans="4:26" ht="15" x14ac:dyDescent="0.25">
      <c r="D8" s="65">
        <v>7</v>
      </c>
      <c r="E8" s="47" t="s">
        <v>27</v>
      </c>
      <c r="F8" s="94">
        <f>'Cost Breakdown'!F16</f>
        <v>0</v>
      </c>
      <c r="G8" s="105">
        <f t="shared" si="0"/>
        <v>0</v>
      </c>
      <c r="H8" s="108"/>
      <c r="I8" s="84"/>
      <c r="J8" s="28"/>
      <c r="K8" s="78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85"/>
      <c r="Y8" s="85"/>
      <c r="Z8" s="85"/>
    </row>
    <row r="9" spans="4:26" ht="15" x14ac:dyDescent="0.25">
      <c r="D9" s="65">
        <v>8</v>
      </c>
      <c r="E9" s="47" t="s">
        <v>28</v>
      </c>
      <c r="F9" s="94">
        <f>'Cost Breakdown'!F17</f>
        <v>0</v>
      </c>
      <c r="G9" s="105">
        <f t="shared" si="0"/>
        <v>0</v>
      </c>
      <c r="H9" s="108"/>
      <c r="I9" s="84"/>
      <c r="J9" s="28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85"/>
      <c r="Y9" s="85"/>
      <c r="Z9" s="85"/>
    </row>
    <row r="10" spans="4:26" ht="15" x14ac:dyDescent="0.25">
      <c r="D10" s="65">
        <v>9</v>
      </c>
      <c r="E10" s="47" t="s">
        <v>29</v>
      </c>
      <c r="F10" s="94">
        <f>'Cost Breakdown'!F18</f>
        <v>0</v>
      </c>
      <c r="G10" s="105">
        <f t="shared" si="0"/>
        <v>0</v>
      </c>
      <c r="H10" s="108"/>
      <c r="I10" s="84"/>
      <c r="J10" s="28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85"/>
      <c r="Y10" s="85"/>
      <c r="Z10" s="85"/>
    </row>
    <row r="11" spans="4:26" ht="15" x14ac:dyDescent="0.25">
      <c r="D11" s="65">
        <v>10</v>
      </c>
      <c r="E11" s="47" t="s">
        <v>30</v>
      </c>
      <c r="F11" s="94">
        <f>'Cost Breakdown'!F19</f>
        <v>0</v>
      </c>
      <c r="G11" s="105">
        <f t="shared" si="0"/>
        <v>0</v>
      </c>
      <c r="H11" s="108"/>
      <c r="I11" s="84"/>
      <c r="J11" s="28"/>
      <c r="K11" s="78"/>
      <c r="L11" s="29"/>
      <c r="M11" s="29"/>
      <c r="N11" s="29"/>
      <c r="O11" s="29"/>
      <c r="P11" s="29"/>
      <c r="Q11" s="29"/>
      <c r="R11" s="30"/>
      <c r="S11" s="30"/>
      <c r="T11" s="30"/>
      <c r="U11" s="30"/>
      <c r="V11" s="30"/>
      <c r="W11" s="30"/>
      <c r="X11" s="85"/>
      <c r="Y11" s="85"/>
      <c r="Z11" s="85"/>
    </row>
    <row r="12" spans="4:26" ht="15" x14ac:dyDescent="0.25">
      <c r="D12" s="65">
        <v>11</v>
      </c>
      <c r="E12" s="47" t="s">
        <v>31</v>
      </c>
      <c r="F12" s="94">
        <f>'Cost Breakdown'!F20</f>
        <v>0</v>
      </c>
      <c r="G12" s="105">
        <f t="shared" si="0"/>
        <v>0</v>
      </c>
      <c r="H12" s="108"/>
      <c r="I12" s="84"/>
      <c r="J12" s="28"/>
      <c r="K12" s="29"/>
      <c r="L12" s="29"/>
      <c r="M12" s="29"/>
      <c r="N12" s="29"/>
      <c r="O12" s="29"/>
      <c r="P12" s="29"/>
      <c r="Q12" s="29"/>
      <c r="R12" s="30"/>
      <c r="S12" s="30"/>
      <c r="T12" s="30"/>
      <c r="U12" s="30"/>
      <c r="V12" s="30"/>
      <c r="W12" s="30"/>
      <c r="X12" s="85"/>
      <c r="Y12" s="85"/>
      <c r="Z12" s="85"/>
    </row>
    <row r="13" spans="4:26" ht="15" x14ac:dyDescent="0.25">
      <c r="D13" s="65">
        <v>12</v>
      </c>
      <c r="E13" s="47" t="s">
        <v>32</v>
      </c>
      <c r="F13" s="94">
        <f>'Cost Breakdown'!F21</f>
        <v>0</v>
      </c>
      <c r="G13" s="105">
        <f t="shared" si="0"/>
        <v>0</v>
      </c>
      <c r="H13" s="108"/>
      <c r="I13" s="84"/>
      <c r="J13" s="28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85"/>
      <c r="Y13" s="85"/>
      <c r="Z13" s="85"/>
    </row>
    <row r="14" spans="4:26" ht="15" x14ac:dyDescent="0.25">
      <c r="D14" s="65">
        <v>13</v>
      </c>
      <c r="E14" s="47" t="s">
        <v>33</v>
      </c>
      <c r="F14" s="94">
        <f>'Cost Breakdown'!F22</f>
        <v>0</v>
      </c>
      <c r="G14" s="105">
        <f t="shared" si="0"/>
        <v>0</v>
      </c>
      <c r="H14" s="108"/>
      <c r="I14" s="84"/>
      <c r="J14" s="28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85"/>
      <c r="Y14" s="85"/>
      <c r="Z14" s="85"/>
    </row>
    <row r="15" spans="4:26" ht="15" x14ac:dyDescent="0.25">
      <c r="D15" s="65">
        <v>14</v>
      </c>
      <c r="E15" s="47" t="s">
        <v>34</v>
      </c>
      <c r="F15" s="94">
        <f>'Cost Breakdown'!F23</f>
        <v>0</v>
      </c>
      <c r="G15" s="105">
        <f t="shared" si="0"/>
        <v>0</v>
      </c>
      <c r="H15" s="108"/>
      <c r="I15" s="84"/>
      <c r="J15" s="28"/>
      <c r="K15" s="29"/>
      <c r="L15" s="29"/>
      <c r="M15" s="29"/>
      <c r="N15" s="29"/>
      <c r="O15" s="29"/>
      <c r="P15" s="29"/>
      <c r="Q15" s="29"/>
      <c r="R15" s="30"/>
      <c r="S15" s="30"/>
      <c r="T15" s="30"/>
      <c r="U15" s="30"/>
      <c r="V15" s="30"/>
      <c r="W15" s="30"/>
      <c r="X15" s="85"/>
      <c r="Y15" s="85"/>
      <c r="Z15" s="85"/>
    </row>
    <row r="16" spans="4:26" ht="15" x14ac:dyDescent="0.25">
      <c r="D16" s="65">
        <v>15</v>
      </c>
      <c r="E16" s="47" t="s">
        <v>35</v>
      </c>
      <c r="F16" s="94">
        <f>'Cost Breakdown'!F24</f>
        <v>0</v>
      </c>
      <c r="G16" s="105">
        <f t="shared" si="0"/>
        <v>0</v>
      </c>
      <c r="H16" s="108"/>
      <c r="I16" s="84"/>
      <c r="J16" s="28"/>
      <c r="K16" s="29"/>
      <c r="L16" s="29"/>
      <c r="M16" s="29"/>
      <c r="N16" s="29"/>
      <c r="O16" s="29"/>
      <c r="P16" s="29"/>
      <c r="Q16" s="29"/>
      <c r="R16" s="30"/>
      <c r="S16" s="30"/>
      <c r="T16" s="30"/>
      <c r="U16" s="30"/>
      <c r="V16" s="30"/>
      <c r="W16" s="30"/>
      <c r="X16" s="85"/>
      <c r="Y16" s="85"/>
      <c r="Z16" s="85"/>
    </row>
    <row r="17" spans="4:26" ht="15" x14ac:dyDescent="0.25">
      <c r="D17" s="65">
        <v>16</v>
      </c>
      <c r="E17" s="47" t="s">
        <v>36</v>
      </c>
      <c r="F17" s="94">
        <f>'Cost Breakdown'!F25</f>
        <v>0</v>
      </c>
      <c r="G17" s="105">
        <f t="shared" si="0"/>
        <v>0</v>
      </c>
      <c r="H17" s="108"/>
      <c r="I17" s="84"/>
      <c r="J17" s="28"/>
      <c r="K17" s="29"/>
      <c r="L17" s="29"/>
      <c r="M17" s="29"/>
      <c r="N17" s="29"/>
      <c r="O17" s="29"/>
      <c r="P17" s="29"/>
      <c r="Q17" s="29"/>
      <c r="R17" s="30"/>
      <c r="S17" s="30"/>
      <c r="T17" s="30"/>
      <c r="U17" s="30"/>
      <c r="V17" s="30"/>
      <c r="W17" s="30"/>
      <c r="X17" s="85"/>
      <c r="Y17" s="85"/>
      <c r="Z17" s="85"/>
    </row>
    <row r="18" spans="4:26" ht="15" x14ac:dyDescent="0.25">
      <c r="D18" s="65">
        <v>17</v>
      </c>
      <c r="E18" s="47" t="s">
        <v>37</v>
      </c>
      <c r="F18" s="94">
        <f>'Cost Breakdown'!F26</f>
        <v>0</v>
      </c>
      <c r="G18" s="105">
        <f t="shared" si="0"/>
        <v>0</v>
      </c>
      <c r="H18" s="108"/>
      <c r="I18" s="84"/>
      <c r="J18" s="28"/>
      <c r="K18" s="29"/>
      <c r="L18" s="29"/>
      <c r="M18" s="29"/>
      <c r="N18" s="29"/>
      <c r="O18" s="29"/>
      <c r="P18" s="29"/>
      <c r="Q18" s="29"/>
      <c r="R18" s="30"/>
      <c r="S18" s="30"/>
      <c r="T18" s="30"/>
      <c r="U18" s="30"/>
      <c r="V18" s="30"/>
      <c r="W18" s="30"/>
      <c r="X18" s="85"/>
      <c r="Y18" s="85"/>
      <c r="Z18" s="85"/>
    </row>
    <row r="19" spans="4:26" ht="15" x14ac:dyDescent="0.25">
      <c r="D19" s="65">
        <v>18</v>
      </c>
      <c r="E19" s="47" t="s">
        <v>38</v>
      </c>
      <c r="F19" s="94">
        <f>'Cost Breakdown'!F27</f>
        <v>0</v>
      </c>
      <c r="G19" s="105">
        <f t="shared" si="0"/>
        <v>0</v>
      </c>
      <c r="H19" s="108"/>
      <c r="I19" s="84"/>
      <c r="J19" s="28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85"/>
      <c r="Y19" s="85"/>
      <c r="Z19" s="85"/>
    </row>
    <row r="20" spans="4:26" ht="15" x14ac:dyDescent="0.25">
      <c r="D20" s="65">
        <v>19</v>
      </c>
      <c r="E20" s="47" t="s">
        <v>39</v>
      </c>
      <c r="F20" s="94">
        <f>'Cost Breakdown'!F28</f>
        <v>0</v>
      </c>
      <c r="G20" s="105">
        <f t="shared" si="0"/>
        <v>0</v>
      </c>
      <c r="H20" s="108"/>
      <c r="I20" s="84"/>
      <c r="J20" s="28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85"/>
      <c r="Y20" s="85"/>
      <c r="Z20" s="85"/>
    </row>
    <row r="21" spans="4:26" ht="15" x14ac:dyDescent="0.25">
      <c r="D21" s="65">
        <v>20</v>
      </c>
      <c r="E21" s="47" t="s">
        <v>40</v>
      </c>
      <c r="F21" s="94">
        <f>'Cost Breakdown'!F29</f>
        <v>0</v>
      </c>
      <c r="G21" s="105">
        <f t="shared" si="0"/>
        <v>0</v>
      </c>
      <c r="H21" s="108"/>
      <c r="I21" s="84"/>
      <c r="J21" s="28"/>
      <c r="K21" s="29"/>
      <c r="L21" s="29"/>
      <c r="M21" s="29"/>
      <c r="N21" s="29"/>
      <c r="O21" s="29"/>
      <c r="P21" s="29"/>
      <c r="Q21" s="29"/>
      <c r="R21" s="30"/>
      <c r="S21" s="30"/>
      <c r="T21" s="30"/>
      <c r="U21" s="30"/>
      <c r="V21" s="30"/>
      <c r="W21" s="30"/>
      <c r="X21" s="85"/>
      <c r="Y21" s="85"/>
      <c r="Z21" s="85"/>
    </row>
    <row r="22" spans="4:26" ht="15" x14ac:dyDescent="0.25">
      <c r="D22" s="65">
        <v>21</v>
      </c>
      <c r="E22" s="47" t="s">
        <v>41</v>
      </c>
      <c r="F22" s="94">
        <f>'Cost Breakdown'!F30</f>
        <v>0</v>
      </c>
      <c r="G22" s="105">
        <f t="shared" si="0"/>
        <v>0</v>
      </c>
      <c r="H22" s="108"/>
      <c r="I22" s="84"/>
      <c r="J22" s="28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30"/>
      <c r="V22" s="30"/>
      <c r="W22" s="30"/>
      <c r="X22" s="85"/>
      <c r="Y22" s="85"/>
      <c r="Z22" s="85"/>
    </row>
    <row r="23" spans="4:26" ht="15" x14ac:dyDescent="0.25">
      <c r="D23" s="65">
        <v>22</v>
      </c>
      <c r="E23" s="47" t="s">
        <v>42</v>
      </c>
      <c r="F23" s="94">
        <f>'Cost Breakdown'!F31</f>
        <v>0</v>
      </c>
      <c r="G23" s="105">
        <f t="shared" si="0"/>
        <v>0</v>
      </c>
      <c r="H23" s="108"/>
      <c r="I23" s="84"/>
      <c r="J23" s="28"/>
      <c r="K23" s="29"/>
      <c r="L23" s="29"/>
      <c r="M23" s="29"/>
      <c r="N23" s="29"/>
      <c r="O23" s="29"/>
      <c r="P23" s="29"/>
      <c r="Q23" s="29"/>
      <c r="R23" s="30"/>
      <c r="S23" s="30"/>
      <c r="T23" s="30"/>
      <c r="U23" s="30"/>
      <c r="V23" s="30"/>
      <c r="W23" s="30"/>
      <c r="X23" s="85"/>
      <c r="Y23" s="85"/>
      <c r="Z23" s="85"/>
    </row>
    <row r="24" spans="4:26" ht="15" x14ac:dyDescent="0.25">
      <c r="D24" s="65">
        <v>23</v>
      </c>
      <c r="E24" s="47" t="s">
        <v>43</v>
      </c>
      <c r="F24" s="94">
        <f>'Cost Breakdown'!F32</f>
        <v>0</v>
      </c>
      <c r="G24" s="105">
        <f t="shared" si="0"/>
        <v>0</v>
      </c>
      <c r="H24" s="108"/>
      <c r="I24" s="84"/>
      <c r="J24" s="28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85"/>
      <c r="Y24" s="85"/>
      <c r="Z24" s="85"/>
    </row>
    <row r="25" spans="4:26" ht="15" x14ac:dyDescent="0.25">
      <c r="D25" s="65">
        <v>24</v>
      </c>
      <c r="E25" s="47" t="s">
        <v>44</v>
      </c>
      <c r="F25" s="94">
        <f>'Cost Breakdown'!F33</f>
        <v>0</v>
      </c>
      <c r="G25" s="105">
        <f t="shared" si="0"/>
        <v>0</v>
      </c>
      <c r="H25" s="108"/>
      <c r="I25" s="84"/>
      <c r="J25" s="28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85"/>
      <c r="Y25" s="85"/>
      <c r="Z25" s="85"/>
    </row>
    <row r="26" spans="4:26" ht="15" x14ac:dyDescent="0.25">
      <c r="D26" s="65">
        <v>25</v>
      </c>
      <c r="E26" s="47" t="s">
        <v>45</v>
      </c>
      <c r="F26" s="94">
        <f>'Cost Breakdown'!F34</f>
        <v>0</v>
      </c>
      <c r="G26" s="105">
        <f t="shared" si="0"/>
        <v>0</v>
      </c>
      <c r="H26" s="108"/>
      <c r="I26" s="84"/>
      <c r="J26" s="28"/>
      <c r="K26" s="29"/>
      <c r="L26" s="29"/>
      <c r="M26" s="29"/>
      <c r="N26" s="29"/>
      <c r="O26" s="29"/>
      <c r="P26" s="29"/>
      <c r="Q26" s="29"/>
      <c r="R26" s="30"/>
      <c r="S26" s="30"/>
      <c r="T26" s="30"/>
      <c r="U26" s="30"/>
      <c r="V26" s="30"/>
      <c r="W26" s="30"/>
      <c r="X26" s="85"/>
      <c r="Y26" s="85"/>
      <c r="Z26" s="85"/>
    </row>
    <row r="27" spans="4:26" ht="15" x14ac:dyDescent="0.25">
      <c r="D27" s="65">
        <v>26</v>
      </c>
      <c r="E27" s="47" t="s">
        <v>46</v>
      </c>
      <c r="F27" s="94">
        <f>'Cost Breakdown'!F35</f>
        <v>0</v>
      </c>
      <c r="G27" s="105">
        <f t="shared" si="0"/>
        <v>0</v>
      </c>
      <c r="H27" s="108"/>
      <c r="I27" s="84"/>
      <c r="J27" s="28"/>
      <c r="K27" s="29"/>
      <c r="L27" s="29"/>
      <c r="M27" s="29"/>
      <c r="N27" s="29"/>
      <c r="O27" s="29"/>
      <c r="P27" s="29"/>
      <c r="Q27" s="29"/>
      <c r="R27" s="30"/>
      <c r="S27" s="30"/>
      <c r="T27" s="30"/>
      <c r="U27" s="30"/>
      <c r="V27" s="30"/>
      <c r="W27" s="30"/>
      <c r="X27" s="85"/>
      <c r="Y27" s="85"/>
      <c r="Z27" s="85"/>
    </row>
    <row r="28" spans="4:26" ht="15" x14ac:dyDescent="0.25">
      <c r="D28" s="65">
        <v>27</v>
      </c>
      <c r="E28" s="47" t="s">
        <v>47</v>
      </c>
      <c r="F28" s="94">
        <f>'Cost Breakdown'!F36</f>
        <v>0</v>
      </c>
      <c r="G28" s="105">
        <f t="shared" si="0"/>
        <v>0</v>
      </c>
      <c r="H28" s="108"/>
      <c r="I28" s="84"/>
      <c r="J28" s="28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85"/>
      <c r="Y28" s="85"/>
      <c r="Z28" s="85"/>
    </row>
    <row r="29" spans="4:26" ht="15" x14ac:dyDescent="0.25">
      <c r="D29" s="65">
        <v>28</v>
      </c>
      <c r="E29" s="47" t="s">
        <v>48</v>
      </c>
      <c r="F29" s="94">
        <f>'Cost Breakdown'!F37</f>
        <v>0</v>
      </c>
      <c r="G29" s="105">
        <f t="shared" si="0"/>
        <v>0</v>
      </c>
      <c r="H29" s="108"/>
      <c r="I29" s="84"/>
      <c r="J29" s="28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85"/>
      <c r="Y29" s="85"/>
      <c r="Z29" s="85"/>
    </row>
    <row r="30" spans="4:26" ht="15" x14ac:dyDescent="0.25">
      <c r="D30" s="65">
        <v>29</v>
      </c>
      <c r="E30" s="47" t="s">
        <v>49</v>
      </c>
      <c r="F30" s="94">
        <f>'Cost Breakdown'!F38</f>
        <v>0</v>
      </c>
      <c r="G30" s="105">
        <f t="shared" si="0"/>
        <v>0</v>
      </c>
      <c r="H30" s="108"/>
      <c r="I30" s="84"/>
      <c r="J30" s="28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85"/>
      <c r="Y30" s="85"/>
      <c r="Z30" s="85"/>
    </row>
    <row r="31" spans="4:26" ht="15" x14ac:dyDescent="0.25">
      <c r="D31" s="65">
        <v>31</v>
      </c>
      <c r="E31" s="47" t="s">
        <v>50</v>
      </c>
      <c r="F31" s="94">
        <f>'Cost Breakdown'!F39</f>
        <v>0</v>
      </c>
      <c r="G31" s="105">
        <f t="shared" si="0"/>
        <v>0</v>
      </c>
      <c r="H31" s="108"/>
      <c r="I31" s="84"/>
      <c r="J31" s="28"/>
      <c r="K31" s="29"/>
      <c r="L31" s="29"/>
      <c r="M31" s="29"/>
      <c r="N31" s="29"/>
      <c r="O31" s="29"/>
      <c r="P31" s="29"/>
      <c r="Q31" s="29"/>
      <c r="R31" s="30"/>
      <c r="S31" s="30"/>
      <c r="T31" s="30"/>
      <c r="U31" s="30"/>
      <c r="V31" s="30"/>
      <c r="W31" s="30"/>
      <c r="X31" s="85"/>
      <c r="Y31" s="85"/>
      <c r="Z31" s="85"/>
    </row>
    <row r="32" spans="4:26" ht="15" x14ac:dyDescent="0.25">
      <c r="D32" s="65">
        <v>32</v>
      </c>
      <c r="E32" s="47" t="s">
        <v>51</v>
      </c>
      <c r="F32" s="94">
        <f>'Cost Breakdown'!F40</f>
        <v>0</v>
      </c>
      <c r="G32" s="105">
        <f t="shared" si="0"/>
        <v>0</v>
      </c>
      <c r="H32" s="108"/>
      <c r="I32" s="84"/>
      <c r="J32" s="28"/>
      <c r="K32" s="29"/>
      <c r="L32" s="29"/>
      <c r="M32" s="29"/>
      <c r="N32" s="29"/>
      <c r="O32" s="29"/>
      <c r="P32" s="29"/>
      <c r="Q32" s="29"/>
      <c r="R32" s="30"/>
      <c r="S32" s="30"/>
      <c r="T32" s="30"/>
      <c r="U32" s="30"/>
      <c r="V32" s="30"/>
      <c r="W32" s="30"/>
      <c r="X32" s="85"/>
      <c r="Y32" s="85"/>
      <c r="Z32" s="85"/>
    </row>
    <row r="33" spans="4:26" ht="15" x14ac:dyDescent="0.25">
      <c r="D33" s="65">
        <v>33</v>
      </c>
      <c r="E33" s="47" t="s">
        <v>52</v>
      </c>
      <c r="F33" s="94">
        <f>'Cost Breakdown'!F41</f>
        <v>0</v>
      </c>
      <c r="G33" s="105">
        <f t="shared" si="0"/>
        <v>0</v>
      </c>
      <c r="H33" s="108"/>
      <c r="I33" s="84"/>
      <c r="J33" s="28"/>
      <c r="K33" s="29"/>
      <c r="L33" s="29"/>
      <c r="M33" s="29"/>
      <c r="N33" s="29"/>
      <c r="O33" s="29"/>
      <c r="P33" s="29"/>
      <c r="Q33" s="29"/>
      <c r="R33" s="30"/>
      <c r="S33" s="30"/>
      <c r="T33" s="30"/>
      <c r="U33" s="30"/>
      <c r="V33" s="30"/>
      <c r="W33" s="30"/>
      <c r="X33" s="85"/>
      <c r="Y33" s="85"/>
      <c r="Z33" s="85"/>
    </row>
    <row r="34" spans="4:26" ht="15" x14ac:dyDescent="0.25">
      <c r="D34" s="65">
        <v>34</v>
      </c>
      <c r="E34" s="47" t="s">
        <v>53</v>
      </c>
      <c r="F34" s="94">
        <f>'Cost Breakdown'!F42</f>
        <v>0</v>
      </c>
      <c r="G34" s="105">
        <f t="shared" si="0"/>
        <v>0</v>
      </c>
      <c r="H34" s="108"/>
      <c r="I34" s="84"/>
      <c r="J34" s="28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85"/>
      <c r="Y34" s="85"/>
      <c r="Z34" s="85"/>
    </row>
    <row r="35" spans="4:26" ht="15" x14ac:dyDescent="0.25">
      <c r="D35" s="65">
        <v>35</v>
      </c>
      <c r="E35" s="47" t="s">
        <v>54</v>
      </c>
      <c r="F35" s="94">
        <f>'Cost Breakdown'!F43</f>
        <v>0</v>
      </c>
      <c r="G35" s="105">
        <f t="shared" si="0"/>
        <v>0</v>
      </c>
      <c r="H35" s="108"/>
      <c r="I35" s="84"/>
      <c r="J35" s="28"/>
      <c r="K35" s="29"/>
      <c r="L35" s="29"/>
      <c r="M35" s="29"/>
      <c r="N35" s="29"/>
      <c r="O35" s="29"/>
      <c r="P35" s="29"/>
      <c r="Q35" s="29"/>
      <c r="R35" s="30"/>
      <c r="S35" s="30"/>
      <c r="T35" s="30"/>
      <c r="U35" s="30"/>
      <c r="V35" s="30"/>
      <c r="W35" s="30"/>
      <c r="X35" s="85"/>
      <c r="Y35" s="85"/>
      <c r="Z35" s="85"/>
    </row>
    <row r="36" spans="4:26" ht="15" x14ac:dyDescent="0.25">
      <c r="D36" s="65">
        <v>36</v>
      </c>
      <c r="E36" s="47" t="s">
        <v>55</v>
      </c>
      <c r="F36" s="94">
        <f>'Cost Breakdown'!F44</f>
        <v>0</v>
      </c>
      <c r="G36" s="105">
        <f t="shared" si="0"/>
        <v>0</v>
      </c>
      <c r="H36" s="108"/>
      <c r="I36" s="84"/>
      <c r="J36" s="28"/>
      <c r="K36" s="29"/>
      <c r="L36" s="29"/>
      <c r="M36" s="29"/>
      <c r="N36" s="29"/>
      <c r="O36" s="29"/>
      <c r="P36" s="29"/>
      <c r="Q36" s="29"/>
      <c r="R36" s="30"/>
      <c r="S36" s="30"/>
      <c r="T36" s="30"/>
      <c r="U36" s="30"/>
      <c r="V36" s="30"/>
      <c r="W36" s="30"/>
      <c r="X36" s="85"/>
      <c r="Y36" s="85"/>
      <c r="Z36" s="85"/>
    </row>
    <row r="37" spans="4:26" ht="15" x14ac:dyDescent="0.25">
      <c r="D37" s="65">
        <v>37</v>
      </c>
      <c r="E37" s="47" t="s">
        <v>56</v>
      </c>
      <c r="F37" s="94">
        <f>'Cost Breakdown'!F45</f>
        <v>0</v>
      </c>
      <c r="G37" s="105">
        <f t="shared" si="0"/>
        <v>0</v>
      </c>
      <c r="H37" s="108"/>
      <c r="I37" s="84"/>
      <c r="J37" s="28"/>
      <c r="K37" s="29"/>
      <c r="L37" s="29"/>
      <c r="M37" s="29"/>
      <c r="N37" s="29"/>
      <c r="O37" s="29"/>
      <c r="P37" s="29"/>
      <c r="Q37" s="29"/>
      <c r="R37" s="30"/>
      <c r="S37" s="30"/>
      <c r="T37" s="30"/>
      <c r="U37" s="30"/>
      <c r="V37" s="30"/>
      <c r="W37" s="30"/>
      <c r="X37" s="85"/>
      <c r="Y37" s="85"/>
      <c r="Z37" s="85"/>
    </row>
    <row r="38" spans="4:26" ht="15" x14ac:dyDescent="0.25">
      <c r="D38" s="65">
        <v>38</v>
      </c>
      <c r="E38" s="47" t="s">
        <v>57</v>
      </c>
      <c r="F38" s="94">
        <f>'Cost Breakdown'!F46</f>
        <v>0</v>
      </c>
      <c r="G38" s="105">
        <f t="shared" ref="G38:G69" si="1">SUM(I38:Z38)</f>
        <v>0</v>
      </c>
      <c r="H38" s="108"/>
      <c r="I38" s="84"/>
      <c r="J38" s="28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85"/>
      <c r="Y38" s="85"/>
      <c r="Z38" s="85"/>
    </row>
    <row r="39" spans="4:26" ht="15" x14ac:dyDescent="0.25">
      <c r="D39" s="65">
        <v>39</v>
      </c>
      <c r="E39" s="47" t="s">
        <v>83</v>
      </c>
      <c r="F39" s="94">
        <f>'Cost Breakdown'!F47</f>
        <v>0</v>
      </c>
      <c r="G39" s="105">
        <f t="shared" si="1"/>
        <v>0</v>
      </c>
      <c r="H39" s="108"/>
      <c r="I39" s="84"/>
      <c r="J39" s="28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85"/>
      <c r="Y39" s="85"/>
      <c r="Z39" s="85"/>
    </row>
    <row r="40" spans="4:26" ht="15" x14ac:dyDescent="0.25">
      <c r="D40" s="65">
        <v>40</v>
      </c>
      <c r="E40" s="47" t="s">
        <v>58</v>
      </c>
      <c r="F40" s="94">
        <f>'Cost Breakdown'!F48</f>
        <v>0</v>
      </c>
      <c r="G40" s="105">
        <f t="shared" si="1"/>
        <v>0</v>
      </c>
      <c r="H40" s="108"/>
      <c r="I40" s="84"/>
      <c r="J40" s="28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85"/>
      <c r="Y40" s="85"/>
      <c r="Z40" s="85"/>
    </row>
    <row r="41" spans="4:26" ht="15" x14ac:dyDescent="0.25">
      <c r="D41" s="65">
        <v>41</v>
      </c>
      <c r="E41" s="47" t="s">
        <v>59</v>
      </c>
      <c r="F41" s="94">
        <f>'Cost Breakdown'!F49</f>
        <v>0</v>
      </c>
      <c r="G41" s="105">
        <f t="shared" si="1"/>
        <v>0</v>
      </c>
      <c r="H41" s="108"/>
      <c r="I41" s="84"/>
      <c r="J41" s="28"/>
      <c r="K41" s="29"/>
      <c r="L41" s="29"/>
      <c r="M41" s="29"/>
      <c r="N41" s="29"/>
      <c r="O41" s="29"/>
      <c r="P41" s="29"/>
      <c r="Q41" s="29"/>
      <c r="R41" s="30"/>
      <c r="S41" s="30"/>
      <c r="T41" s="30"/>
      <c r="U41" s="30"/>
      <c r="V41" s="30"/>
      <c r="W41" s="30"/>
      <c r="X41" s="85"/>
      <c r="Y41" s="85"/>
      <c r="Z41" s="85"/>
    </row>
    <row r="42" spans="4:26" ht="15" x14ac:dyDescent="0.25">
      <c r="D42" s="65">
        <v>42</v>
      </c>
      <c r="E42" s="47" t="s">
        <v>60</v>
      </c>
      <c r="F42" s="94">
        <f>'Cost Breakdown'!F50</f>
        <v>0</v>
      </c>
      <c r="G42" s="105">
        <f t="shared" si="1"/>
        <v>0</v>
      </c>
      <c r="H42" s="108"/>
      <c r="I42" s="84"/>
      <c r="J42" s="28"/>
      <c r="K42" s="29"/>
      <c r="L42" s="29"/>
      <c r="M42" s="29"/>
      <c r="N42" s="29"/>
      <c r="O42" s="29"/>
      <c r="P42" s="29"/>
      <c r="Q42" s="29"/>
      <c r="R42" s="30"/>
      <c r="S42" s="30"/>
      <c r="T42" s="30"/>
      <c r="U42" s="30"/>
      <c r="V42" s="30"/>
      <c r="W42" s="30"/>
      <c r="X42" s="85"/>
      <c r="Y42" s="85"/>
      <c r="Z42" s="85"/>
    </row>
    <row r="43" spans="4:26" ht="15" x14ac:dyDescent="0.25">
      <c r="D43" s="65">
        <v>43</v>
      </c>
      <c r="E43" s="47" t="s">
        <v>61</v>
      </c>
      <c r="F43" s="94">
        <f>'Cost Breakdown'!F51</f>
        <v>0</v>
      </c>
      <c r="G43" s="105">
        <f t="shared" si="1"/>
        <v>0</v>
      </c>
      <c r="H43" s="108"/>
      <c r="I43" s="84"/>
      <c r="J43" s="28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85"/>
      <c r="Y43" s="85"/>
      <c r="Z43" s="85"/>
    </row>
    <row r="44" spans="4:26" ht="15" x14ac:dyDescent="0.25">
      <c r="D44" s="65">
        <v>44</v>
      </c>
      <c r="E44" s="47" t="s">
        <v>62</v>
      </c>
      <c r="F44" s="94">
        <f>'Cost Breakdown'!F52</f>
        <v>0</v>
      </c>
      <c r="G44" s="105">
        <f t="shared" si="1"/>
        <v>0</v>
      </c>
      <c r="H44" s="108"/>
      <c r="I44" s="84"/>
      <c r="J44" s="28"/>
      <c r="K44" s="29"/>
      <c r="L44" s="29"/>
      <c r="M44" s="29"/>
      <c r="N44" s="29"/>
      <c r="O44" s="29"/>
      <c r="P44" s="29"/>
      <c r="Q44" s="29"/>
      <c r="R44" s="30"/>
      <c r="S44" s="30"/>
      <c r="T44" s="30"/>
      <c r="U44" s="30"/>
      <c r="V44" s="30"/>
      <c r="W44" s="30"/>
      <c r="X44" s="85"/>
      <c r="Y44" s="85"/>
      <c r="Z44" s="85"/>
    </row>
    <row r="45" spans="4:26" ht="15" x14ac:dyDescent="0.25">
      <c r="D45" s="65">
        <v>45</v>
      </c>
      <c r="E45" s="47" t="s">
        <v>63</v>
      </c>
      <c r="F45" s="94">
        <f>'Cost Breakdown'!F53</f>
        <v>0</v>
      </c>
      <c r="G45" s="105">
        <f t="shared" si="1"/>
        <v>0</v>
      </c>
      <c r="H45" s="108"/>
      <c r="I45" s="84"/>
      <c r="J45" s="28"/>
      <c r="K45" s="29"/>
      <c r="L45" s="29"/>
      <c r="M45" s="29"/>
      <c r="N45" s="29"/>
      <c r="O45" s="29"/>
      <c r="P45" s="29"/>
      <c r="Q45" s="29"/>
      <c r="R45" s="30"/>
      <c r="S45" s="30"/>
      <c r="T45" s="30"/>
      <c r="U45" s="30"/>
      <c r="V45" s="30"/>
      <c r="W45" s="30"/>
      <c r="X45" s="85"/>
      <c r="Y45" s="85"/>
      <c r="Z45" s="85"/>
    </row>
    <row r="46" spans="4:26" ht="15" x14ac:dyDescent="0.25">
      <c r="D46" s="65">
        <v>46</v>
      </c>
      <c r="E46" s="47" t="s">
        <v>64</v>
      </c>
      <c r="F46" s="94">
        <f>'Cost Breakdown'!F54</f>
        <v>0</v>
      </c>
      <c r="G46" s="105">
        <f t="shared" si="1"/>
        <v>0</v>
      </c>
      <c r="H46" s="108"/>
      <c r="I46" s="84"/>
      <c r="J46" s="28"/>
      <c r="K46" s="29"/>
      <c r="L46" s="29"/>
      <c r="M46" s="29"/>
      <c r="N46" s="29"/>
      <c r="O46" s="29"/>
      <c r="P46" s="29"/>
      <c r="Q46" s="29"/>
      <c r="R46" s="30"/>
      <c r="S46" s="30"/>
      <c r="T46" s="30"/>
      <c r="U46" s="30"/>
      <c r="V46" s="30"/>
      <c r="W46" s="30"/>
      <c r="X46" s="85"/>
      <c r="Y46" s="85"/>
      <c r="Z46" s="85"/>
    </row>
    <row r="47" spans="4:26" ht="15" x14ac:dyDescent="0.25">
      <c r="D47" s="65">
        <v>47</v>
      </c>
      <c r="E47" s="47" t="s">
        <v>65</v>
      </c>
      <c r="F47" s="94">
        <f>'Cost Breakdown'!F55</f>
        <v>0</v>
      </c>
      <c r="G47" s="105">
        <f t="shared" si="1"/>
        <v>0</v>
      </c>
      <c r="H47" s="108"/>
      <c r="I47" s="84"/>
      <c r="J47" s="28"/>
      <c r="K47" s="29"/>
      <c r="L47" s="29"/>
      <c r="M47" s="29"/>
      <c r="N47" s="29"/>
      <c r="O47" s="29"/>
      <c r="P47" s="29"/>
      <c r="Q47" s="29"/>
      <c r="R47" s="30"/>
      <c r="S47" s="30"/>
      <c r="T47" s="30"/>
      <c r="U47" s="30"/>
      <c r="V47" s="30"/>
      <c r="W47" s="30"/>
      <c r="X47" s="85"/>
      <c r="Y47" s="85"/>
      <c r="Z47" s="85"/>
    </row>
    <row r="48" spans="4:26" ht="15" x14ac:dyDescent="0.25">
      <c r="D48" s="65">
        <v>48</v>
      </c>
      <c r="E48" s="47" t="s">
        <v>66</v>
      </c>
      <c r="F48" s="94">
        <f>'Cost Breakdown'!F56</f>
        <v>0</v>
      </c>
      <c r="G48" s="105">
        <f t="shared" si="1"/>
        <v>0</v>
      </c>
      <c r="H48" s="108"/>
      <c r="I48" s="84"/>
      <c r="J48" s="28"/>
      <c r="K48" s="29"/>
      <c r="L48" s="29"/>
      <c r="M48" s="29"/>
      <c r="N48" s="29"/>
      <c r="O48" s="29"/>
      <c r="P48" s="29"/>
      <c r="Q48" s="29"/>
      <c r="R48" s="30"/>
      <c r="S48" s="30"/>
      <c r="T48" s="30"/>
      <c r="U48" s="30"/>
      <c r="V48" s="30"/>
      <c r="W48" s="30"/>
      <c r="X48" s="85"/>
      <c r="Y48" s="85"/>
      <c r="Z48" s="85"/>
    </row>
    <row r="49" spans="4:26" ht="15" x14ac:dyDescent="0.25">
      <c r="D49" s="65">
        <v>49</v>
      </c>
      <c r="E49" s="47" t="s">
        <v>67</v>
      </c>
      <c r="F49" s="94">
        <f>'Cost Breakdown'!F57</f>
        <v>0</v>
      </c>
      <c r="G49" s="105">
        <f t="shared" si="1"/>
        <v>0</v>
      </c>
      <c r="H49" s="108"/>
      <c r="I49" s="84"/>
      <c r="J49" s="28"/>
      <c r="K49" s="29"/>
      <c r="L49" s="29"/>
      <c r="M49" s="29"/>
      <c r="N49" s="29"/>
      <c r="O49" s="29"/>
      <c r="P49" s="29"/>
      <c r="Q49" s="29"/>
      <c r="R49" s="30"/>
      <c r="S49" s="30"/>
      <c r="T49" s="30"/>
      <c r="U49" s="30"/>
      <c r="V49" s="30"/>
      <c r="W49" s="30"/>
      <c r="X49" s="85"/>
      <c r="Y49" s="85"/>
      <c r="Z49" s="85"/>
    </row>
    <row r="50" spans="4:26" ht="15" x14ac:dyDescent="0.25">
      <c r="D50" s="65">
        <v>50</v>
      </c>
      <c r="E50" s="47" t="s">
        <v>68</v>
      </c>
      <c r="F50" s="94">
        <f>'Cost Breakdown'!F58</f>
        <v>2100</v>
      </c>
      <c r="G50" s="105">
        <f t="shared" si="1"/>
        <v>0</v>
      </c>
      <c r="H50" s="108"/>
      <c r="I50" s="86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85"/>
      <c r="Y50" s="85"/>
      <c r="Z50" s="85"/>
    </row>
    <row r="51" spans="4:26" ht="15" x14ac:dyDescent="0.25">
      <c r="D51" s="65">
        <v>52</v>
      </c>
      <c r="E51" s="47" t="s">
        <v>69</v>
      </c>
      <c r="F51" s="94">
        <f>'Cost Breakdown'!F59</f>
        <v>0</v>
      </c>
      <c r="G51" s="105">
        <f t="shared" si="1"/>
        <v>0</v>
      </c>
      <c r="H51" s="108"/>
      <c r="I51" s="86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85"/>
      <c r="Y51" s="85"/>
      <c r="Z51" s="85"/>
    </row>
    <row r="52" spans="4:26" ht="15" x14ac:dyDescent="0.25">
      <c r="D52" s="65">
        <v>53</v>
      </c>
      <c r="E52" s="47" t="s">
        <v>70</v>
      </c>
      <c r="F52" s="94">
        <f>'Cost Breakdown'!F60</f>
        <v>0</v>
      </c>
      <c r="G52" s="105">
        <f t="shared" si="1"/>
        <v>0</v>
      </c>
      <c r="H52" s="108"/>
      <c r="I52" s="86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85"/>
      <c r="Y52" s="85"/>
      <c r="Z52" s="85"/>
    </row>
    <row r="53" spans="4:26" ht="15" x14ac:dyDescent="0.25">
      <c r="D53" s="65">
        <v>54</v>
      </c>
      <c r="E53" s="43" t="s">
        <v>82</v>
      </c>
      <c r="F53" s="94">
        <f>'Cost Breakdown'!F61</f>
        <v>0</v>
      </c>
      <c r="G53" s="105">
        <f t="shared" si="1"/>
        <v>0</v>
      </c>
      <c r="H53" s="108"/>
      <c r="I53" s="86"/>
      <c r="J53" s="31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85"/>
      <c r="Y53" s="85"/>
      <c r="Z53" s="85"/>
    </row>
    <row r="54" spans="4:26" ht="15" x14ac:dyDescent="0.25">
      <c r="D54" s="67">
        <v>55</v>
      </c>
      <c r="E54" s="102" t="s">
        <v>71</v>
      </c>
      <c r="F54" s="94">
        <f>'Cost Breakdown'!F62</f>
        <v>0</v>
      </c>
      <c r="G54" s="105">
        <f t="shared" si="1"/>
        <v>0</v>
      </c>
      <c r="H54" s="108"/>
      <c r="I54" s="86"/>
      <c r="J54" s="31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85"/>
      <c r="Y54" s="85"/>
      <c r="Z54" s="85"/>
    </row>
    <row r="55" spans="4:26" ht="15" x14ac:dyDescent="0.25">
      <c r="D55" s="67">
        <v>56</v>
      </c>
      <c r="E55" s="102" t="s">
        <v>72</v>
      </c>
      <c r="F55" s="94">
        <f>'Cost Breakdown'!F63</f>
        <v>0</v>
      </c>
      <c r="G55" s="105">
        <f t="shared" si="1"/>
        <v>0</v>
      </c>
      <c r="H55" s="108"/>
      <c r="I55" s="86"/>
      <c r="J55" s="31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85"/>
      <c r="Y55" s="85"/>
      <c r="Z55" s="85"/>
    </row>
    <row r="56" spans="4:26" ht="15" x14ac:dyDescent="0.25">
      <c r="D56" s="67">
        <v>57</v>
      </c>
      <c r="E56" s="102" t="s">
        <v>73</v>
      </c>
      <c r="F56" s="94">
        <f>'Cost Breakdown'!F64</f>
        <v>0</v>
      </c>
      <c r="G56" s="105">
        <f t="shared" si="1"/>
        <v>0</v>
      </c>
      <c r="H56" s="108"/>
      <c r="I56" s="86"/>
      <c r="J56" s="31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85"/>
      <c r="Y56" s="85"/>
      <c r="Z56" s="85"/>
    </row>
    <row r="57" spans="4:26" ht="15" x14ac:dyDescent="0.25">
      <c r="D57" s="67">
        <v>58</v>
      </c>
      <c r="E57" s="102" t="s">
        <v>74</v>
      </c>
      <c r="F57" s="94">
        <f>'Cost Breakdown'!F65</f>
        <v>0</v>
      </c>
      <c r="G57" s="105">
        <f t="shared" si="1"/>
        <v>0</v>
      </c>
      <c r="H57" s="108"/>
      <c r="I57" s="86"/>
      <c r="J57" s="31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85"/>
      <c r="Y57" s="85"/>
      <c r="Z57" s="85"/>
    </row>
    <row r="58" spans="4:26" ht="15" x14ac:dyDescent="0.25">
      <c r="D58" s="67">
        <v>60</v>
      </c>
      <c r="E58" s="102" t="s">
        <v>75</v>
      </c>
      <c r="F58" s="94">
        <f>'Cost Breakdown'!F66</f>
        <v>0</v>
      </c>
      <c r="G58" s="105">
        <f t="shared" si="1"/>
        <v>0</v>
      </c>
      <c r="H58" s="108"/>
      <c r="I58" s="86"/>
      <c r="J58" s="31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85"/>
      <c r="Y58" s="85"/>
      <c r="Z58" s="85"/>
    </row>
    <row r="59" spans="4:26" ht="15" x14ac:dyDescent="0.25">
      <c r="D59" s="67">
        <v>61</v>
      </c>
      <c r="E59" s="102" t="s">
        <v>76</v>
      </c>
      <c r="F59" s="94">
        <f>'Cost Breakdown'!F67</f>
        <v>0</v>
      </c>
      <c r="G59" s="105">
        <f t="shared" si="1"/>
        <v>0</v>
      </c>
      <c r="H59" s="108"/>
      <c r="I59" s="86"/>
      <c r="J59" s="31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85"/>
      <c r="Y59" s="85"/>
      <c r="Z59" s="85"/>
    </row>
    <row r="60" spans="4:26" ht="15" x14ac:dyDescent="0.25">
      <c r="D60" s="67" t="str">
        <f>'Cost Breakdown'!C68</f>
        <v>TBD</v>
      </c>
      <c r="E60" s="103">
        <f>'Cost Breakdown'!D68</f>
        <v>0</v>
      </c>
      <c r="F60" s="94">
        <f>'Cost Breakdown'!F68</f>
        <v>0</v>
      </c>
      <c r="G60" s="105">
        <f t="shared" si="1"/>
        <v>0</v>
      </c>
      <c r="H60" s="108"/>
      <c r="I60" s="86"/>
      <c r="J60" s="31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85"/>
      <c r="Y60" s="85"/>
      <c r="Z60" s="85"/>
    </row>
    <row r="61" spans="4:26" ht="15" x14ac:dyDescent="0.25">
      <c r="D61" s="67" t="str">
        <f>'Cost Breakdown'!C69</f>
        <v>TBD</v>
      </c>
      <c r="E61" s="103">
        <f>'Cost Breakdown'!D69</f>
        <v>0</v>
      </c>
      <c r="F61" s="94">
        <f>'Cost Breakdown'!F69</f>
        <v>0</v>
      </c>
      <c r="G61" s="105">
        <f t="shared" si="1"/>
        <v>0</v>
      </c>
      <c r="H61" s="108"/>
      <c r="I61" s="86"/>
      <c r="J61" s="31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85"/>
      <c r="Y61" s="85"/>
      <c r="Z61" s="85"/>
    </row>
    <row r="62" spans="4:26" ht="15" x14ac:dyDescent="0.25">
      <c r="D62" s="67" t="str">
        <f>'Cost Breakdown'!C70</f>
        <v>TBD</v>
      </c>
      <c r="E62" s="103">
        <f>'Cost Breakdown'!D70</f>
        <v>0</v>
      </c>
      <c r="F62" s="94">
        <f>'Cost Breakdown'!F70</f>
        <v>0</v>
      </c>
      <c r="G62" s="105">
        <f t="shared" si="1"/>
        <v>0</v>
      </c>
      <c r="H62" s="108"/>
      <c r="I62" s="86"/>
      <c r="J62" s="31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85"/>
      <c r="Y62" s="85"/>
      <c r="Z62" s="85"/>
    </row>
    <row r="63" spans="4:26" ht="15" x14ac:dyDescent="0.25">
      <c r="D63" s="67" t="str">
        <f>'Cost Breakdown'!C71</f>
        <v>TBD</v>
      </c>
      <c r="E63" s="103">
        <f>'Cost Breakdown'!D71</f>
        <v>0</v>
      </c>
      <c r="F63" s="94">
        <f>'Cost Breakdown'!F71</f>
        <v>0</v>
      </c>
      <c r="G63" s="105">
        <f t="shared" si="1"/>
        <v>0</v>
      </c>
      <c r="H63" s="108"/>
      <c r="I63" s="86"/>
      <c r="J63" s="31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85"/>
      <c r="Y63" s="85"/>
      <c r="Z63" s="85"/>
    </row>
    <row r="64" spans="4:26" ht="15" x14ac:dyDescent="0.25">
      <c r="D64" s="67" t="str">
        <f>'Cost Breakdown'!C72</f>
        <v>TBD</v>
      </c>
      <c r="E64" s="103">
        <f>'Cost Breakdown'!D72</f>
        <v>0</v>
      </c>
      <c r="F64" s="94">
        <f>'Cost Breakdown'!F72</f>
        <v>0</v>
      </c>
      <c r="G64" s="105">
        <f t="shared" si="1"/>
        <v>0</v>
      </c>
      <c r="H64" s="108"/>
      <c r="I64" s="86"/>
      <c r="J64" s="31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85"/>
      <c r="Y64" s="85"/>
      <c r="Z64" s="85"/>
    </row>
    <row r="65" spans="4:26" ht="15" x14ac:dyDescent="0.25">
      <c r="D65" s="67" t="str">
        <f>'Cost Breakdown'!C73</f>
        <v>TBD</v>
      </c>
      <c r="E65" s="103">
        <f>'Cost Breakdown'!D73</f>
        <v>0</v>
      </c>
      <c r="F65" s="94">
        <f>'Cost Breakdown'!F73</f>
        <v>0</v>
      </c>
      <c r="G65" s="105">
        <f t="shared" si="1"/>
        <v>0</v>
      </c>
      <c r="H65" s="108"/>
      <c r="I65" s="86"/>
      <c r="J65" s="31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85"/>
      <c r="Y65" s="85"/>
      <c r="Z65" s="85"/>
    </row>
    <row r="66" spans="4:26" ht="15" x14ac:dyDescent="0.25">
      <c r="D66" s="67" t="str">
        <f>'Cost Breakdown'!C74</f>
        <v>TBD</v>
      </c>
      <c r="E66" s="103">
        <f>'Cost Breakdown'!D74</f>
        <v>0</v>
      </c>
      <c r="F66" s="94">
        <f>'Cost Breakdown'!F74</f>
        <v>0</v>
      </c>
      <c r="G66" s="105">
        <f t="shared" si="1"/>
        <v>0</v>
      </c>
      <c r="H66" s="108"/>
      <c r="I66" s="86"/>
      <c r="J66" s="31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85"/>
      <c r="Y66" s="85"/>
      <c r="Z66" s="85"/>
    </row>
    <row r="67" spans="4:26" ht="15" x14ac:dyDescent="0.25">
      <c r="D67" s="67" t="str">
        <f>'Cost Breakdown'!C75</f>
        <v>TBD</v>
      </c>
      <c r="E67" s="103">
        <f>'Cost Breakdown'!D75</f>
        <v>0</v>
      </c>
      <c r="F67" s="94">
        <f>'Cost Breakdown'!F75</f>
        <v>0</v>
      </c>
      <c r="G67" s="105">
        <f t="shared" si="1"/>
        <v>0</v>
      </c>
      <c r="H67" s="108"/>
      <c r="I67" s="86"/>
      <c r="J67" s="31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85"/>
      <c r="Y67" s="85"/>
      <c r="Z67" s="85"/>
    </row>
    <row r="68" spans="4:26" ht="15" x14ac:dyDescent="0.25">
      <c r="D68" s="67" t="str">
        <f>'Cost Breakdown'!C76</f>
        <v>TBD</v>
      </c>
      <c r="E68" s="103">
        <f>'Cost Breakdown'!D76</f>
        <v>0</v>
      </c>
      <c r="F68" s="94">
        <f>'Cost Breakdown'!F76</f>
        <v>0</v>
      </c>
      <c r="G68" s="105">
        <f t="shared" si="1"/>
        <v>0</v>
      </c>
      <c r="H68" s="108"/>
      <c r="I68" s="86"/>
      <c r="J68" s="31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85"/>
      <c r="Y68" s="85"/>
      <c r="Z68" s="85"/>
    </row>
    <row r="69" spans="4:26" ht="15" x14ac:dyDescent="0.25">
      <c r="D69" s="67" t="str">
        <f>'Cost Breakdown'!C77</f>
        <v>TBD</v>
      </c>
      <c r="E69" s="103">
        <f>'Cost Breakdown'!D77</f>
        <v>0</v>
      </c>
      <c r="F69" s="94">
        <f>'Cost Breakdown'!F77</f>
        <v>0</v>
      </c>
      <c r="G69" s="105">
        <f t="shared" si="1"/>
        <v>0</v>
      </c>
      <c r="H69" s="108"/>
      <c r="I69" s="86"/>
      <c r="J69" s="31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85"/>
      <c r="Y69" s="85"/>
      <c r="Z69" s="85"/>
    </row>
    <row r="70" spans="4:26" ht="15" x14ac:dyDescent="0.25">
      <c r="D70" s="67" t="str">
        <f>'Cost Breakdown'!C78</f>
        <v>TBD</v>
      </c>
      <c r="E70" s="103">
        <f>'Cost Breakdown'!D78</f>
        <v>0</v>
      </c>
      <c r="F70" s="94">
        <f>'Cost Breakdown'!F78</f>
        <v>0</v>
      </c>
      <c r="G70" s="105">
        <f t="shared" ref="G70:G80" si="2">SUM(I70:Z70)</f>
        <v>0</v>
      </c>
      <c r="H70" s="108"/>
      <c r="I70" s="86"/>
      <c r="J70" s="31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85"/>
      <c r="Y70" s="85"/>
      <c r="Z70" s="85"/>
    </row>
    <row r="71" spans="4:26" ht="15" x14ac:dyDescent="0.25">
      <c r="D71" s="67" t="str">
        <f>'Cost Breakdown'!C79</f>
        <v>TBD</v>
      </c>
      <c r="E71" s="103">
        <f>'Cost Breakdown'!D79</f>
        <v>0</v>
      </c>
      <c r="F71" s="94">
        <f>'Cost Breakdown'!F79</f>
        <v>0</v>
      </c>
      <c r="G71" s="105">
        <f t="shared" si="2"/>
        <v>0</v>
      </c>
      <c r="H71" s="108"/>
      <c r="I71" s="86"/>
      <c r="J71" s="31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85"/>
      <c r="Y71" s="85"/>
      <c r="Z71" s="85"/>
    </row>
    <row r="72" spans="4:26" ht="15" x14ac:dyDescent="0.25">
      <c r="D72" s="67" t="str">
        <f>'Cost Breakdown'!C80</f>
        <v>TBD</v>
      </c>
      <c r="E72" s="103">
        <f>'Cost Breakdown'!D80</f>
        <v>0</v>
      </c>
      <c r="F72" s="94">
        <f>'Cost Breakdown'!F80</f>
        <v>0</v>
      </c>
      <c r="G72" s="105">
        <f t="shared" si="2"/>
        <v>0</v>
      </c>
      <c r="H72" s="108"/>
      <c r="I72" s="86"/>
      <c r="J72" s="31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85"/>
      <c r="Y72" s="85"/>
      <c r="Z72" s="85"/>
    </row>
    <row r="73" spans="4:26" ht="15" x14ac:dyDescent="0.25">
      <c r="D73" s="67" t="str">
        <f>'Cost Breakdown'!C81</f>
        <v>TBD</v>
      </c>
      <c r="E73" s="103">
        <f>'Cost Breakdown'!D81</f>
        <v>0</v>
      </c>
      <c r="F73" s="94">
        <f>'Cost Breakdown'!F81</f>
        <v>0</v>
      </c>
      <c r="G73" s="105">
        <f t="shared" si="2"/>
        <v>0</v>
      </c>
      <c r="H73" s="108"/>
      <c r="I73" s="86"/>
      <c r="J73" s="31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85"/>
      <c r="Y73" s="85"/>
      <c r="Z73" s="85"/>
    </row>
    <row r="74" spans="4:26" ht="15" x14ac:dyDescent="0.25">
      <c r="D74" s="67" t="str">
        <f>'Cost Breakdown'!C82</f>
        <v>TBD</v>
      </c>
      <c r="E74" s="103">
        <f>'Cost Breakdown'!D82</f>
        <v>0</v>
      </c>
      <c r="F74" s="94">
        <f>'Cost Breakdown'!F82</f>
        <v>0</v>
      </c>
      <c r="G74" s="105">
        <f t="shared" si="2"/>
        <v>0</v>
      </c>
      <c r="H74" s="108" t="s">
        <v>130</v>
      </c>
      <c r="I74" s="86"/>
      <c r="J74" s="31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85"/>
      <c r="Y74" s="85"/>
      <c r="Z74" s="85"/>
    </row>
    <row r="75" spans="4:26" ht="15" x14ac:dyDescent="0.25">
      <c r="D75" s="67" t="str">
        <f>'Cost Breakdown'!C83</f>
        <v>TBD</v>
      </c>
      <c r="E75" s="103">
        <f>'Cost Breakdown'!D83</f>
        <v>0</v>
      </c>
      <c r="F75" s="94">
        <f>'Cost Breakdown'!F83</f>
        <v>0</v>
      </c>
      <c r="G75" s="105">
        <f t="shared" si="2"/>
        <v>0</v>
      </c>
      <c r="H75" s="108"/>
      <c r="I75" s="86"/>
      <c r="J75" s="31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85"/>
      <c r="Y75" s="85"/>
      <c r="Z75" s="85"/>
    </row>
    <row r="76" spans="4:26" ht="15" x14ac:dyDescent="0.25">
      <c r="D76" s="67" t="str">
        <f>'Cost Breakdown'!C84</f>
        <v>TBD</v>
      </c>
      <c r="E76" s="103">
        <f>'Cost Breakdown'!D84</f>
        <v>0</v>
      </c>
      <c r="F76" s="94">
        <f>'Cost Breakdown'!F84</f>
        <v>0</v>
      </c>
      <c r="G76" s="105">
        <f t="shared" si="2"/>
        <v>0</v>
      </c>
      <c r="H76" s="108"/>
      <c r="I76" s="86"/>
      <c r="J76" s="31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85"/>
      <c r="Y76" s="85"/>
      <c r="Z76" s="85"/>
    </row>
    <row r="77" spans="4:26" ht="15" x14ac:dyDescent="0.25">
      <c r="D77" s="67" t="str">
        <f>'Cost Breakdown'!C85</f>
        <v>TBD</v>
      </c>
      <c r="E77" s="103">
        <f>'Cost Breakdown'!D85</f>
        <v>0</v>
      </c>
      <c r="F77" s="94">
        <f>'Cost Breakdown'!F85</f>
        <v>0</v>
      </c>
      <c r="G77" s="105">
        <f t="shared" si="2"/>
        <v>0</v>
      </c>
      <c r="H77" s="108"/>
      <c r="I77" s="86"/>
      <c r="J77" s="31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85"/>
      <c r="Y77" s="85"/>
      <c r="Z77" s="85"/>
    </row>
    <row r="78" spans="4:26" ht="15" x14ac:dyDescent="0.25">
      <c r="D78" s="67" t="str">
        <f>'Cost Breakdown'!C86</f>
        <v>TBD</v>
      </c>
      <c r="E78" s="103">
        <f>'Cost Breakdown'!D86</f>
        <v>0</v>
      </c>
      <c r="F78" s="94">
        <f>'Cost Breakdown'!F86</f>
        <v>0</v>
      </c>
      <c r="G78" s="105">
        <f t="shared" si="2"/>
        <v>0</v>
      </c>
      <c r="H78" s="109"/>
      <c r="I78" s="86"/>
      <c r="J78" s="31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85"/>
      <c r="Y78" s="85"/>
      <c r="Z78" s="85"/>
    </row>
    <row r="79" spans="4:26" ht="15" x14ac:dyDescent="0.25">
      <c r="D79" s="67" t="str">
        <f>'Cost Breakdown'!C87</f>
        <v>TBD</v>
      </c>
      <c r="E79" s="103">
        <f>'Cost Breakdown'!D87</f>
        <v>0</v>
      </c>
      <c r="F79" s="94">
        <f>'Cost Breakdown'!F87</f>
        <v>0</v>
      </c>
      <c r="G79" s="105">
        <f t="shared" si="2"/>
        <v>0</v>
      </c>
      <c r="H79" s="109"/>
      <c r="I79" s="86"/>
      <c r="J79" s="31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85"/>
      <c r="Y79" s="85"/>
      <c r="Z79" s="85"/>
    </row>
    <row r="80" spans="4:26" ht="15.75" thickBot="1" x14ac:dyDescent="0.3">
      <c r="D80" s="67" t="str">
        <f>'Cost Breakdown'!C88</f>
        <v>TBD</v>
      </c>
      <c r="E80" s="103">
        <f>'Cost Breakdown'!D88</f>
        <v>0</v>
      </c>
      <c r="F80" s="94">
        <f>'Cost Breakdown'!F88</f>
        <v>0</v>
      </c>
      <c r="G80" s="105">
        <f t="shared" si="2"/>
        <v>0</v>
      </c>
      <c r="H80" s="109"/>
      <c r="I80" s="87"/>
      <c r="J80" s="88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90"/>
      <c r="Y80" s="90"/>
      <c r="Z80" s="90"/>
    </row>
    <row r="81" spans="4:26" ht="13.5" thickBot="1" x14ac:dyDescent="0.25">
      <c r="D81" s="162" t="s">
        <v>18</v>
      </c>
      <c r="E81" s="163"/>
      <c r="F81" s="104">
        <f>SUM(F5:F80)</f>
        <v>2100</v>
      </c>
      <c r="G81" s="104">
        <f>SUM(G5:G80)</f>
        <v>0</v>
      </c>
      <c r="H81" s="104">
        <f>SUM(I81:Z81)+G5</f>
        <v>0</v>
      </c>
      <c r="I81" s="106">
        <f t="shared" ref="I81:Z81" si="3">SUM(I6:I80)</f>
        <v>0</v>
      </c>
      <c r="J81" s="106">
        <f t="shared" si="3"/>
        <v>0</v>
      </c>
      <c r="K81" s="106">
        <f t="shared" si="3"/>
        <v>0</v>
      </c>
      <c r="L81" s="106">
        <f t="shared" si="3"/>
        <v>0</v>
      </c>
      <c r="M81" s="106">
        <f t="shared" si="3"/>
        <v>0</v>
      </c>
      <c r="N81" s="106">
        <f t="shared" si="3"/>
        <v>0</v>
      </c>
      <c r="O81" s="106">
        <f t="shared" si="3"/>
        <v>0</v>
      </c>
      <c r="P81" s="106">
        <f t="shared" si="3"/>
        <v>0</v>
      </c>
      <c r="Q81" s="106">
        <f t="shared" si="3"/>
        <v>0</v>
      </c>
      <c r="R81" s="106">
        <f t="shared" si="3"/>
        <v>0</v>
      </c>
      <c r="S81" s="106">
        <f t="shared" si="3"/>
        <v>0</v>
      </c>
      <c r="T81" s="106">
        <f t="shared" si="3"/>
        <v>0</v>
      </c>
      <c r="U81" s="106">
        <f t="shared" si="3"/>
        <v>0</v>
      </c>
      <c r="V81" s="106">
        <f t="shared" si="3"/>
        <v>0</v>
      </c>
      <c r="W81" s="106">
        <f t="shared" si="3"/>
        <v>0</v>
      </c>
      <c r="X81" s="106">
        <f t="shared" si="3"/>
        <v>0</v>
      </c>
      <c r="Y81" s="106">
        <f t="shared" si="3"/>
        <v>0</v>
      </c>
      <c r="Z81" s="106">
        <f t="shared" si="3"/>
        <v>0</v>
      </c>
    </row>
    <row r="82" spans="4:26" ht="13.5" thickBot="1" x14ac:dyDescent="0.25">
      <c r="D82" s="258"/>
      <c r="E82" s="258"/>
      <c r="F82" s="22"/>
      <c r="G82" s="22"/>
      <c r="H82" s="22"/>
      <c r="I82" s="22"/>
      <c r="J82" s="22"/>
    </row>
    <row r="83" spans="4:26" ht="30.75" customHeight="1" thickBot="1" x14ac:dyDescent="0.25">
      <c r="D83" s="255" t="s">
        <v>131</v>
      </c>
      <c r="E83" s="256"/>
      <c r="F83" s="256"/>
      <c r="G83" s="257"/>
      <c r="H83" s="23"/>
    </row>
    <row r="84" spans="4:26" ht="26.25" customHeight="1" thickBot="1" x14ac:dyDescent="0.25">
      <c r="D84" s="249" t="s">
        <v>134</v>
      </c>
      <c r="E84" s="250"/>
      <c r="F84" s="250"/>
      <c r="G84" s="251"/>
      <c r="H84" s="23"/>
    </row>
    <row r="85" spans="4:26" ht="26.25" customHeight="1" thickBot="1" x14ac:dyDescent="0.25">
      <c r="D85" s="252" t="s">
        <v>135</v>
      </c>
      <c r="E85" s="253"/>
      <c r="F85" s="253"/>
      <c r="G85" s="254"/>
      <c r="H85" s="23"/>
    </row>
    <row r="86" spans="4:26" ht="50.25" customHeight="1" thickBot="1" x14ac:dyDescent="0.25">
      <c r="D86" s="249" t="s">
        <v>136</v>
      </c>
      <c r="E86" s="250"/>
      <c r="F86" s="250"/>
      <c r="G86" s="251"/>
      <c r="H86" s="23"/>
      <c r="O86" s="23" t="s">
        <v>130</v>
      </c>
    </row>
    <row r="87" spans="4:26" ht="26.25" customHeight="1" thickBot="1" x14ac:dyDescent="0.25">
      <c r="D87" s="252" t="s">
        <v>133</v>
      </c>
      <c r="E87" s="253"/>
      <c r="F87" s="253"/>
      <c r="G87" s="254"/>
      <c r="H87" s="23"/>
    </row>
    <row r="88" spans="4:26" ht="26.25" customHeight="1" thickBot="1" x14ac:dyDescent="0.25">
      <c r="D88" s="249" t="s">
        <v>132</v>
      </c>
      <c r="E88" s="250"/>
      <c r="F88" s="250"/>
      <c r="G88" s="251"/>
      <c r="H88" s="23"/>
    </row>
    <row r="89" spans="4:26" x14ac:dyDescent="0.2"/>
    <row r="90" spans="4:26" x14ac:dyDescent="0.2"/>
    <row r="91" spans="4:26" x14ac:dyDescent="0.2"/>
    <row r="92" spans="4:26" x14ac:dyDescent="0.2"/>
  </sheetData>
  <protectedRanges>
    <protectedRange algorithmName="SHA-512" hashValue="9MJCeSIRQv5T8D51zBMbwwMxh0j/g6Cm72vSJgfDpC4tsk3q74Dqmz0o1ivsTpCSKrb38OJC+CmcjJvbGtVT3A==" saltValue="RgZCSJGdPU6fHMySbmlZTA==" spinCount="100000" sqref="E6:E59" name="Description_1"/>
    <protectedRange algorithmName="SHA-512" hashValue="9MJCeSIRQv5T8D51zBMbwwMxh0j/g6Cm72vSJgfDpC4tsk3q74Dqmz0o1ivsTpCSKrb38OJC+CmcjJvbGtVT3A==" saltValue="RgZCSJGdPU6fHMySbmlZTA==" spinCount="100000" sqref="E5" name="Description"/>
  </protectedRanges>
  <mergeCells count="14">
    <mergeCell ref="D83:G83"/>
    <mergeCell ref="D82:E82"/>
    <mergeCell ref="I3:X4"/>
    <mergeCell ref="D81:E81"/>
    <mergeCell ref="D3:D4"/>
    <mergeCell ref="E3:E4"/>
    <mergeCell ref="F3:F4"/>
    <mergeCell ref="G3:G4"/>
    <mergeCell ref="H3:H4"/>
    <mergeCell ref="D84:G84"/>
    <mergeCell ref="D85:G85"/>
    <mergeCell ref="D86:G86"/>
    <mergeCell ref="D87:G87"/>
    <mergeCell ref="D88:G88"/>
  </mergeCells>
  <conditionalFormatting sqref="F82:J82">
    <cfRule type="cellIs" dxfId="41" priority="2" operator="greaterThan">
      <formula>0.9</formula>
    </cfRule>
  </conditionalFormatting>
  <printOptions horizontalCentered="1" gridLines="1"/>
  <pageMargins left="0.25" right="0.25" top="1" bottom="0.5" header="0.25" footer="0.3"/>
  <pageSetup orientation="portrait" r:id="rId1"/>
  <headerFooter scaleWithDoc="0">
    <oddHeader>&amp;C&amp;"Arial,Bold"&amp;36&amp;K01+000RECEIPT TOTALS</oddHeader>
    <oddFooter>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28" workbookViewId="0">
      <selection activeCell="J42" sqref="J42"/>
    </sheetView>
  </sheetViews>
  <sheetFormatPr defaultRowHeight="12.75" x14ac:dyDescent="0.2"/>
  <cols>
    <col min="1" max="1" width="17.85546875" style="15" customWidth="1"/>
    <col min="2" max="2" width="32.42578125" style="15" customWidth="1"/>
    <col min="3" max="3" width="13" style="15" customWidth="1"/>
    <col min="4" max="4" width="9.140625" style="19"/>
    <col min="5" max="5" width="17.85546875" style="15" customWidth="1"/>
    <col min="6" max="6" width="28.140625" style="15" customWidth="1"/>
    <col min="7" max="7" width="18.5703125" style="17" customWidth="1"/>
    <col min="8" max="8" width="18.5703125" style="15" customWidth="1"/>
    <col min="9" max="9" width="15.42578125" style="15" customWidth="1"/>
    <col min="10" max="10" width="19.140625" style="15" customWidth="1"/>
    <col min="11" max="11" width="23.28515625" style="15" customWidth="1"/>
    <col min="12" max="16384" width="9.140625" style="15"/>
  </cols>
  <sheetData>
    <row r="1" spans="1:11" customFormat="1" x14ac:dyDescent="0.2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</row>
    <row r="2" spans="1:11" customFormat="1" x14ac:dyDescent="0.2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116</v>
      </c>
      <c r="H2" t="s">
        <v>121</v>
      </c>
      <c r="I2" t="s">
        <v>122</v>
      </c>
      <c r="J2" t="s">
        <v>119</v>
      </c>
      <c r="K2" t="s">
        <v>119</v>
      </c>
    </row>
    <row r="3" spans="1:11" customFormat="1" x14ac:dyDescent="0.2">
      <c r="A3" t="s">
        <v>123</v>
      </c>
      <c r="B3" t="s">
        <v>124</v>
      </c>
      <c r="D3" t="s">
        <v>124</v>
      </c>
      <c r="E3" t="s">
        <v>124</v>
      </c>
    </row>
    <row r="4" spans="1:11" x14ac:dyDescent="0.2">
      <c r="B4" s="15" t="s">
        <v>98</v>
      </c>
      <c r="D4" s="18" t="s">
        <v>100</v>
      </c>
      <c r="E4" s="15">
        <f>'Cost Breakdown'!H13</f>
        <v>0</v>
      </c>
      <c r="G4" s="17" t="s">
        <v>100</v>
      </c>
    </row>
    <row r="5" spans="1:11" x14ac:dyDescent="0.2">
      <c r="B5" s="15" t="s">
        <v>78</v>
      </c>
      <c r="D5" s="18" t="s">
        <v>101</v>
      </c>
      <c r="E5" s="15">
        <v>0</v>
      </c>
      <c r="G5" s="17" t="s">
        <v>101</v>
      </c>
    </row>
    <row r="6" spans="1:11" x14ac:dyDescent="0.2">
      <c r="B6" s="15" t="s">
        <v>26</v>
      </c>
      <c r="D6" s="18" t="s">
        <v>101</v>
      </c>
      <c r="E6" s="15">
        <f>'Cost Breakdown'!H15</f>
        <v>0</v>
      </c>
      <c r="G6" s="17" t="s">
        <v>102</v>
      </c>
    </row>
    <row r="7" spans="1:11" x14ac:dyDescent="0.2">
      <c r="B7" s="15" t="s">
        <v>27</v>
      </c>
      <c r="D7" s="18" t="s">
        <v>101</v>
      </c>
      <c r="E7" s="15">
        <f>'Cost Breakdown'!H16</f>
        <v>0</v>
      </c>
      <c r="G7" s="17" t="s">
        <v>102</v>
      </c>
    </row>
    <row r="8" spans="1:11" x14ac:dyDescent="0.2">
      <c r="B8" s="15" t="s">
        <v>28</v>
      </c>
      <c r="D8" s="18" t="s">
        <v>101</v>
      </c>
      <c r="E8" s="15">
        <f>'Cost Breakdown'!H17</f>
        <v>0</v>
      </c>
      <c r="G8" s="17" t="s">
        <v>102</v>
      </c>
    </row>
    <row r="9" spans="1:11" x14ac:dyDescent="0.2">
      <c r="B9" s="15" t="s">
        <v>29</v>
      </c>
      <c r="D9" s="18" t="s">
        <v>103</v>
      </c>
      <c r="E9" s="15">
        <f>'Cost Breakdown'!H18</f>
        <v>0</v>
      </c>
      <c r="G9" s="17" t="s">
        <v>102</v>
      </c>
    </row>
    <row r="10" spans="1:11" x14ac:dyDescent="0.2">
      <c r="B10" s="15" t="s">
        <v>30</v>
      </c>
      <c r="D10" s="18" t="s">
        <v>101</v>
      </c>
      <c r="E10" s="15">
        <f>'Cost Breakdown'!H19</f>
        <v>0</v>
      </c>
      <c r="G10" s="17" t="s">
        <v>102</v>
      </c>
    </row>
    <row r="11" spans="1:11" x14ac:dyDescent="0.2">
      <c r="B11" s="15" t="s">
        <v>31</v>
      </c>
      <c r="D11" s="18" t="s">
        <v>103</v>
      </c>
      <c r="E11" s="15">
        <f>'Cost Breakdown'!H20</f>
        <v>0</v>
      </c>
      <c r="G11" s="17" t="s">
        <v>102</v>
      </c>
    </row>
    <row r="12" spans="1:11" x14ac:dyDescent="0.2">
      <c r="B12" s="15" t="s">
        <v>32</v>
      </c>
      <c r="D12" s="18" t="s">
        <v>103</v>
      </c>
      <c r="E12" s="15">
        <f>'Cost Breakdown'!H21</f>
        <v>0</v>
      </c>
      <c r="G12" s="17" t="s">
        <v>102</v>
      </c>
    </row>
    <row r="13" spans="1:11" x14ac:dyDescent="0.2">
      <c r="B13" s="15" t="s">
        <v>33</v>
      </c>
      <c r="D13" s="18" t="s">
        <v>103</v>
      </c>
      <c r="E13" s="15">
        <f>'Cost Breakdown'!H22</f>
        <v>0</v>
      </c>
      <c r="G13" s="17" t="s">
        <v>102</v>
      </c>
    </row>
    <row r="14" spans="1:11" x14ac:dyDescent="0.2">
      <c r="B14" s="15" t="s">
        <v>34</v>
      </c>
      <c r="D14" s="18" t="s">
        <v>103</v>
      </c>
      <c r="E14" s="15">
        <f>'Cost Breakdown'!H23</f>
        <v>0</v>
      </c>
      <c r="G14" s="17" t="s">
        <v>102</v>
      </c>
    </row>
    <row r="15" spans="1:11" x14ac:dyDescent="0.2">
      <c r="B15" s="15" t="s">
        <v>35</v>
      </c>
      <c r="D15" s="18" t="s">
        <v>103</v>
      </c>
      <c r="E15" s="15">
        <f>'Cost Breakdown'!H24</f>
        <v>0</v>
      </c>
      <c r="G15" s="17" t="s">
        <v>102</v>
      </c>
    </row>
    <row r="16" spans="1:11" x14ac:dyDescent="0.2">
      <c r="B16" s="15" t="s">
        <v>36</v>
      </c>
      <c r="D16" s="18" t="s">
        <v>103</v>
      </c>
      <c r="E16" s="15">
        <f>'Cost Breakdown'!H25</f>
        <v>0</v>
      </c>
      <c r="G16" s="17" t="s">
        <v>102</v>
      </c>
    </row>
    <row r="17" spans="2:7" x14ac:dyDescent="0.2">
      <c r="B17" s="15" t="s">
        <v>37</v>
      </c>
      <c r="D17" s="18" t="s">
        <v>103</v>
      </c>
      <c r="E17" s="15">
        <f>'Cost Breakdown'!H26</f>
        <v>0</v>
      </c>
      <c r="G17" s="17" t="s">
        <v>102</v>
      </c>
    </row>
    <row r="18" spans="2:7" x14ac:dyDescent="0.2">
      <c r="B18" s="15" t="s">
        <v>38</v>
      </c>
      <c r="D18" s="18" t="s">
        <v>103</v>
      </c>
      <c r="E18" s="15">
        <f>'Cost Breakdown'!H27</f>
        <v>0</v>
      </c>
      <c r="G18" s="17" t="s">
        <v>102</v>
      </c>
    </row>
    <row r="19" spans="2:7" x14ac:dyDescent="0.2">
      <c r="B19" s="15" t="s">
        <v>39</v>
      </c>
      <c r="D19" s="18" t="s">
        <v>103</v>
      </c>
      <c r="E19" s="15">
        <f>'Cost Breakdown'!H28</f>
        <v>0</v>
      </c>
      <c r="G19" s="17" t="s">
        <v>102</v>
      </c>
    </row>
    <row r="20" spans="2:7" x14ac:dyDescent="0.2">
      <c r="B20" s="15" t="s">
        <v>40</v>
      </c>
      <c r="D20" s="18" t="s">
        <v>103</v>
      </c>
      <c r="E20" s="15">
        <f>'Cost Breakdown'!H29</f>
        <v>0</v>
      </c>
      <c r="G20" s="17" t="s">
        <v>102</v>
      </c>
    </row>
    <row r="21" spans="2:7" x14ac:dyDescent="0.2">
      <c r="B21" s="15" t="s">
        <v>41</v>
      </c>
      <c r="D21" s="18" t="s">
        <v>103</v>
      </c>
      <c r="E21" s="15">
        <f>'Cost Breakdown'!H30</f>
        <v>0</v>
      </c>
      <c r="G21" s="17" t="s">
        <v>102</v>
      </c>
    </row>
    <row r="22" spans="2:7" x14ac:dyDescent="0.2">
      <c r="B22" s="15" t="s">
        <v>42</v>
      </c>
      <c r="D22" s="18" t="s">
        <v>103</v>
      </c>
      <c r="E22" s="15">
        <f>'Cost Breakdown'!H31</f>
        <v>0</v>
      </c>
      <c r="G22" s="17" t="s">
        <v>102</v>
      </c>
    </row>
    <row r="23" spans="2:7" x14ac:dyDescent="0.2">
      <c r="B23" s="15" t="s">
        <v>43</v>
      </c>
      <c r="D23" s="18" t="s">
        <v>103</v>
      </c>
      <c r="E23" s="15">
        <f>'Cost Breakdown'!H32</f>
        <v>0</v>
      </c>
      <c r="G23" s="17" t="s">
        <v>102</v>
      </c>
    </row>
    <row r="24" spans="2:7" x14ac:dyDescent="0.2">
      <c r="B24" s="15" t="s">
        <v>44</v>
      </c>
      <c r="D24" s="18" t="s">
        <v>103</v>
      </c>
      <c r="E24" s="15">
        <f>'Cost Breakdown'!H33</f>
        <v>0</v>
      </c>
      <c r="G24" s="17" t="s">
        <v>102</v>
      </c>
    </row>
    <row r="25" spans="2:7" x14ac:dyDescent="0.2">
      <c r="B25" s="15" t="s">
        <v>45</v>
      </c>
      <c r="D25" s="18" t="s">
        <v>103</v>
      </c>
      <c r="E25" s="15">
        <f>'Cost Breakdown'!H34</f>
        <v>0</v>
      </c>
      <c r="G25" s="17" t="s">
        <v>102</v>
      </c>
    </row>
    <row r="26" spans="2:7" x14ac:dyDescent="0.2">
      <c r="B26" s="15" t="s">
        <v>46</v>
      </c>
      <c r="D26" s="18" t="s">
        <v>103</v>
      </c>
      <c r="E26" s="15">
        <f>'Cost Breakdown'!H35</f>
        <v>0</v>
      </c>
      <c r="G26" s="17" t="s">
        <v>102</v>
      </c>
    </row>
    <row r="27" spans="2:7" x14ac:dyDescent="0.2">
      <c r="B27" s="15" t="s">
        <v>47</v>
      </c>
      <c r="D27" s="18" t="s">
        <v>103</v>
      </c>
      <c r="E27" s="15">
        <f>'Cost Breakdown'!H36</f>
        <v>0</v>
      </c>
      <c r="G27" s="17" t="s">
        <v>102</v>
      </c>
    </row>
    <row r="28" spans="2:7" x14ac:dyDescent="0.2">
      <c r="B28" s="15" t="s">
        <v>48</v>
      </c>
      <c r="D28" s="18" t="s">
        <v>103</v>
      </c>
      <c r="E28" s="15">
        <f>'Cost Breakdown'!H37</f>
        <v>0</v>
      </c>
      <c r="G28" s="17" t="s">
        <v>102</v>
      </c>
    </row>
    <row r="29" spans="2:7" x14ac:dyDescent="0.2">
      <c r="B29" s="15" t="s">
        <v>49</v>
      </c>
      <c r="D29" s="18" t="s">
        <v>103</v>
      </c>
      <c r="E29" s="15">
        <f>'Cost Breakdown'!H38</f>
        <v>0</v>
      </c>
      <c r="G29" s="17" t="s">
        <v>102</v>
      </c>
    </row>
    <row r="30" spans="2:7" x14ac:dyDescent="0.2">
      <c r="B30" s="15" t="s">
        <v>50</v>
      </c>
      <c r="D30" s="18" t="s">
        <v>103</v>
      </c>
      <c r="E30" s="15">
        <f>'Cost Breakdown'!H39</f>
        <v>0</v>
      </c>
      <c r="G30" s="17" t="s">
        <v>102</v>
      </c>
    </row>
    <row r="31" spans="2:7" x14ac:dyDescent="0.2">
      <c r="B31" s="15" t="s">
        <v>51</v>
      </c>
      <c r="D31" s="18" t="s">
        <v>103</v>
      </c>
      <c r="E31" s="15">
        <f>'Cost Breakdown'!H40</f>
        <v>0</v>
      </c>
      <c r="G31" s="17" t="s">
        <v>102</v>
      </c>
    </row>
    <row r="32" spans="2:7" x14ac:dyDescent="0.2">
      <c r="B32" s="15" t="s">
        <v>52</v>
      </c>
      <c r="D32" s="18" t="s">
        <v>103</v>
      </c>
      <c r="E32" s="15">
        <f>'Cost Breakdown'!H41</f>
        <v>0</v>
      </c>
      <c r="G32" s="17" t="s">
        <v>102</v>
      </c>
    </row>
    <row r="33" spans="2:7" x14ac:dyDescent="0.2">
      <c r="B33" s="15" t="s">
        <v>53</v>
      </c>
      <c r="D33" s="18" t="s">
        <v>103</v>
      </c>
      <c r="E33" s="15">
        <f>'Cost Breakdown'!H42</f>
        <v>0</v>
      </c>
      <c r="G33" s="17" t="s">
        <v>102</v>
      </c>
    </row>
    <row r="34" spans="2:7" x14ac:dyDescent="0.2">
      <c r="B34" s="15" t="s">
        <v>54</v>
      </c>
      <c r="D34" s="18" t="s">
        <v>103</v>
      </c>
      <c r="E34" s="15">
        <f>'Cost Breakdown'!H43</f>
        <v>0</v>
      </c>
      <c r="G34" s="17" t="s">
        <v>102</v>
      </c>
    </row>
    <row r="35" spans="2:7" x14ac:dyDescent="0.2">
      <c r="B35" s="15" t="s">
        <v>55</v>
      </c>
      <c r="D35" s="18" t="s">
        <v>103</v>
      </c>
      <c r="E35" s="15">
        <f>'Cost Breakdown'!H44</f>
        <v>0</v>
      </c>
      <c r="G35" s="17" t="s">
        <v>102</v>
      </c>
    </row>
    <row r="36" spans="2:7" x14ac:dyDescent="0.2">
      <c r="B36" s="15" t="s">
        <v>56</v>
      </c>
      <c r="D36" s="18" t="s">
        <v>103</v>
      </c>
      <c r="E36" s="15">
        <f>'Cost Breakdown'!H45</f>
        <v>0</v>
      </c>
      <c r="G36" s="17" t="s">
        <v>102</v>
      </c>
    </row>
    <row r="37" spans="2:7" x14ac:dyDescent="0.2">
      <c r="B37" s="15" t="s">
        <v>57</v>
      </c>
      <c r="D37" s="18" t="s">
        <v>103</v>
      </c>
      <c r="E37" s="15">
        <f>'Cost Breakdown'!H46</f>
        <v>0</v>
      </c>
      <c r="G37" s="17" t="s">
        <v>102</v>
      </c>
    </row>
    <row r="38" spans="2:7" x14ac:dyDescent="0.2">
      <c r="B38" s="15" t="s">
        <v>83</v>
      </c>
      <c r="D38" s="18" t="s">
        <v>103</v>
      </c>
      <c r="E38" s="15">
        <f>'Cost Breakdown'!H47</f>
        <v>0</v>
      </c>
      <c r="G38" s="17" t="s">
        <v>102</v>
      </c>
    </row>
    <row r="39" spans="2:7" x14ac:dyDescent="0.2">
      <c r="B39" s="15" t="s">
        <v>58</v>
      </c>
      <c r="D39" s="18" t="s">
        <v>103</v>
      </c>
      <c r="E39" s="15">
        <f>'Cost Breakdown'!H48</f>
        <v>0</v>
      </c>
      <c r="G39" s="17" t="s">
        <v>102</v>
      </c>
    </row>
    <row r="40" spans="2:7" x14ac:dyDescent="0.2">
      <c r="B40" s="15" t="s">
        <v>59</v>
      </c>
      <c r="D40" s="18" t="s">
        <v>103</v>
      </c>
      <c r="E40" s="15">
        <f>'Cost Breakdown'!H49</f>
        <v>0</v>
      </c>
      <c r="G40" s="17" t="s">
        <v>102</v>
      </c>
    </row>
    <row r="41" spans="2:7" x14ac:dyDescent="0.2">
      <c r="B41" s="15" t="s">
        <v>60</v>
      </c>
      <c r="D41" s="18" t="s">
        <v>103</v>
      </c>
      <c r="E41" s="15">
        <f>'Cost Breakdown'!H50</f>
        <v>0</v>
      </c>
      <c r="G41" s="17" t="s">
        <v>102</v>
      </c>
    </row>
    <row r="42" spans="2:7" x14ac:dyDescent="0.2">
      <c r="B42" s="15" t="s">
        <v>61</v>
      </c>
      <c r="D42" s="18" t="s">
        <v>103</v>
      </c>
      <c r="E42" s="15">
        <f>'Cost Breakdown'!H51</f>
        <v>0</v>
      </c>
      <c r="G42" s="17" t="s">
        <v>102</v>
      </c>
    </row>
    <row r="43" spans="2:7" x14ac:dyDescent="0.2">
      <c r="B43" s="15" t="s">
        <v>62</v>
      </c>
      <c r="D43" s="18" t="s">
        <v>103</v>
      </c>
      <c r="E43" s="15">
        <f>'Cost Breakdown'!H52</f>
        <v>0</v>
      </c>
      <c r="G43" s="17" t="s">
        <v>102</v>
      </c>
    </row>
    <row r="44" spans="2:7" x14ac:dyDescent="0.2">
      <c r="B44" s="15" t="s">
        <v>63</v>
      </c>
      <c r="D44" s="18" t="s">
        <v>103</v>
      </c>
      <c r="E44" s="15">
        <f>'Cost Breakdown'!H53</f>
        <v>0</v>
      </c>
      <c r="G44" s="17" t="s">
        <v>102</v>
      </c>
    </row>
    <row r="45" spans="2:7" x14ac:dyDescent="0.2">
      <c r="B45" s="15" t="s">
        <v>64</v>
      </c>
      <c r="D45" s="18" t="s">
        <v>103</v>
      </c>
      <c r="E45" s="15">
        <f>'Cost Breakdown'!H54</f>
        <v>0</v>
      </c>
      <c r="G45" s="17" t="s">
        <v>102</v>
      </c>
    </row>
    <row r="46" spans="2:7" x14ac:dyDescent="0.2">
      <c r="B46" s="15" t="s">
        <v>65</v>
      </c>
      <c r="D46" s="18" t="s">
        <v>103</v>
      </c>
      <c r="E46" s="15">
        <f>'Cost Breakdown'!H55</f>
        <v>0</v>
      </c>
      <c r="G46" s="17" t="s">
        <v>102</v>
      </c>
    </row>
    <row r="47" spans="2:7" x14ac:dyDescent="0.2">
      <c r="B47" s="15" t="s">
        <v>66</v>
      </c>
      <c r="D47" s="18" t="s">
        <v>103</v>
      </c>
      <c r="E47" s="15">
        <f>'Cost Breakdown'!H56</f>
        <v>0</v>
      </c>
      <c r="G47" s="17" t="s">
        <v>102</v>
      </c>
    </row>
    <row r="48" spans="2:7" x14ac:dyDescent="0.2">
      <c r="B48" s="15" t="s">
        <v>67</v>
      </c>
      <c r="D48" s="18" t="s">
        <v>103</v>
      </c>
      <c r="E48" s="15">
        <f>'Cost Breakdown'!H57</f>
        <v>0</v>
      </c>
      <c r="G48" s="17" t="s">
        <v>102</v>
      </c>
    </row>
    <row r="49" spans="2:7" x14ac:dyDescent="0.2">
      <c r="B49" s="15" t="s">
        <v>68</v>
      </c>
      <c r="D49" s="18" t="s">
        <v>103</v>
      </c>
      <c r="E49" s="15">
        <f>'Cost Breakdown'!H58</f>
        <v>2100</v>
      </c>
      <c r="G49" s="17" t="s">
        <v>102</v>
      </c>
    </row>
    <row r="50" spans="2:7" x14ac:dyDescent="0.2">
      <c r="B50" s="15" t="s">
        <v>69</v>
      </c>
      <c r="D50" s="18" t="s">
        <v>103</v>
      </c>
      <c r="E50" s="15">
        <f>'Cost Breakdown'!H59</f>
        <v>0</v>
      </c>
      <c r="G50" s="17" t="s">
        <v>102</v>
      </c>
    </row>
    <row r="51" spans="2:7" x14ac:dyDescent="0.2">
      <c r="B51" s="15" t="s">
        <v>70</v>
      </c>
      <c r="D51" s="18" t="s">
        <v>103</v>
      </c>
      <c r="E51" s="15">
        <f>'Cost Breakdown'!H60</f>
        <v>0</v>
      </c>
      <c r="G51" s="17" t="s">
        <v>102</v>
      </c>
    </row>
    <row r="52" spans="2:7" x14ac:dyDescent="0.2">
      <c r="B52" s="15" t="s">
        <v>99</v>
      </c>
      <c r="D52" s="18" t="s">
        <v>103</v>
      </c>
      <c r="E52" s="15">
        <f>'Cost Breakdown'!H61</f>
        <v>0</v>
      </c>
      <c r="G52" s="17" t="s">
        <v>102</v>
      </c>
    </row>
    <row r="53" spans="2:7" x14ac:dyDescent="0.2">
      <c r="B53" s="15" t="s">
        <v>71</v>
      </c>
      <c r="D53" s="18" t="s">
        <v>103</v>
      </c>
      <c r="E53" s="15">
        <f>'Cost Breakdown'!H62</f>
        <v>0</v>
      </c>
      <c r="G53" s="17" t="s">
        <v>102</v>
      </c>
    </row>
    <row r="54" spans="2:7" x14ac:dyDescent="0.2">
      <c r="B54" s="15" t="s">
        <v>72</v>
      </c>
      <c r="D54" s="18" t="s">
        <v>101</v>
      </c>
      <c r="E54" s="15">
        <f>'Cost Breakdown'!H63</f>
        <v>0</v>
      </c>
      <c r="G54" s="17" t="s">
        <v>102</v>
      </c>
    </row>
    <row r="55" spans="2:7" x14ac:dyDescent="0.2">
      <c r="B55" s="15" t="s">
        <v>73</v>
      </c>
      <c r="D55" s="18" t="s">
        <v>101</v>
      </c>
      <c r="E55" s="15">
        <f>'Cost Breakdown'!H64</f>
        <v>0</v>
      </c>
      <c r="G55" s="17" t="s">
        <v>102</v>
      </c>
    </row>
    <row r="56" spans="2:7" x14ac:dyDescent="0.2">
      <c r="B56" s="15" t="s">
        <v>74</v>
      </c>
      <c r="D56" s="18" t="s">
        <v>103</v>
      </c>
      <c r="E56" s="15">
        <f>'Cost Breakdown'!H65</f>
        <v>0</v>
      </c>
      <c r="G56" s="17" t="s">
        <v>102</v>
      </c>
    </row>
    <row r="57" spans="2:7" x14ac:dyDescent="0.2">
      <c r="B57" s="15" t="s">
        <v>75</v>
      </c>
      <c r="D57" s="18" t="s">
        <v>103</v>
      </c>
      <c r="E57" s="15">
        <f>'Cost Breakdown'!H66</f>
        <v>0</v>
      </c>
      <c r="G57" s="17" t="s">
        <v>102</v>
      </c>
    </row>
    <row r="58" spans="2:7" x14ac:dyDescent="0.2">
      <c r="B58" s="15" t="s">
        <v>76</v>
      </c>
      <c r="D58" s="18" t="s">
        <v>103</v>
      </c>
      <c r="E58" s="15">
        <f>'Cost Breakdown'!H67</f>
        <v>0</v>
      </c>
      <c r="G58" s="17" t="s">
        <v>102</v>
      </c>
    </row>
    <row r="59" spans="2:7" x14ac:dyDescent="0.2">
      <c r="B59" s="16" t="str">
        <f>'Cost Breakdown'!D90</f>
        <v>INTEREST EXPENSE</v>
      </c>
      <c r="D59" s="18" t="s">
        <v>101</v>
      </c>
      <c r="E59" s="15">
        <f>'Cost Breakdown'!F90</f>
        <v>0</v>
      </c>
      <c r="G59" s="17" t="s">
        <v>101</v>
      </c>
    </row>
    <row r="60" spans="2:7" x14ac:dyDescent="0.2">
      <c r="B60" s="16" t="str">
        <f>'Cost Breakdown'!D91</f>
        <v>CLOSING COSTS</v>
      </c>
      <c r="D60" s="18" t="s">
        <v>101</v>
      </c>
      <c r="E60" s="15">
        <f>'Cost Breakdown'!F91</f>
        <v>0</v>
      </c>
      <c r="G60" s="17" t="s">
        <v>101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596D1-1B77-4373-882C-D9C370320A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Cost Breakdown</vt:lpstr>
      <vt:lpstr>S&amp;U - Contingency Calculator</vt:lpstr>
      <vt:lpstr>Receipt Totals</vt:lpstr>
      <vt:lpstr>Built Import File</vt:lpstr>
      <vt:lpstr>'Cost Breakdown'!Print_Area</vt:lpstr>
      <vt:lpstr>'Receipt Totals'!Print_Area</vt:lpstr>
      <vt:lpstr>'S&amp;U - Contingency Calculator'!Print_Area</vt:lpstr>
      <vt:lpstr>'Receipt Totals'!Print_Titles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Jannae J. Mitton</dc:creator>
  <cp:lastModifiedBy>Justin Freeland</cp:lastModifiedBy>
  <cp:lastPrinted>2025-01-08T18:31:09Z</cp:lastPrinted>
  <dcterms:created xsi:type="dcterms:W3CDTF">1999-02-05T21:56:36Z</dcterms:created>
  <dcterms:modified xsi:type="dcterms:W3CDTF">2025-02-21T19:50:50Z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